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20" windowWidth="15480" windowHeight="8580" tabRatio="803"/>
  </bookViews>
  <sheets>
    <sheet name="Kalend" sheetId="2" r:id="rId1"/>
    <sheet name="Kokkuvõte" sheetId="3" r:id="rId2"/>
    <sheet name="D1" sheetId="4" r:id="rId3"/>
    <sheet name="D2" sheetId="5" r:id="rId4"/>
    <sheet name="D3" sheetId="6" r:id="rId5"/>
    <sheet name="D-Sum" sheetId="7" r:id="rId6"/>
    <sheet name="D-Fin" sheetId="8" r:id="rId7"/>
    <sheet name="Sõ" sheetId="9" r:id="rId8"/>
    <sheet name="T1" sheetId="10" r:id="rId9"/>
    <sheet name="T2" sheetId="11" r:id="rId10"/>
    <sheet name="T3" sheetId="12" r:id="rId11"/>
    <sheet name="T-Sum" sheetId="13" r:id="rId12"/>
    <sheet name="T-Fin" sheetId="14" r:id="rId13"/>
    <sheet name="Tul-Eel" sheetId="15" r:id="rId14"/>
    <sheet name="Tul-Sum" sheetId="16" r:id="rId15"/>
    <sheet name="Tul-Fin" sheetId="17" r:id="rId16"/>
  </sheets>
  <definedNames>
    <definedName name="Nimed">#REF!</definedName>
    <definedName name="_xlnm.Print_Area" localSheetId="1">Kokkuvõte!$A$1:$H$38</definedName>
    <definedName name="_xlnm.Print_Titles" localSheetId="2">'D1'!$1:$2</definedName>
    <definedName name="_xlnm.Print_Titles" localSheetId="3">'D2'!$1:$2</definedName>
    <definedName name="_xlnm.Print_Titles" localSheetId="4">'D3'!$1:$2</definedName>
    <definedName name="_xlnm.Print_Titles" localSheetId="6">'D-Fin'!$1:$2</definedName>
    <definedName name="_xlnm.Print_Titles" localSheetId="5">'D-Sum'!$1:$2</definedName>
    <definedName name="_xlnm.Print_Titles" localSheetId="8">'T1'!$1:$2</definedName>
    <definedName name="_xlnm.Print_Titles" localSheetId="9">'T2'!$1:$2</definedName>
    <definedName name="_xlnm.Print_Titles" localSheetId="10">'T3'!$1:$2</definedName>
    <definedName name="_xlnm.Print_Titles" localSheetId="12">'T-Fin'!$1:$2</definedName>
    <definedName name="_xlnm.Print_Titles" localSheetId="11">'T-Sum'!$1:$2</definedName>
    <definedName name="_xlnm.Print_Titles" localSheetId="15">'Tul-Fin'!$1:$2</definedName>
    <definedName name="_xlnm.Print_Titles" localSheetId="14">'Tul-Sum'!$1:$2</definedName>
  </definedNames>
  <calcPr calcId="145621"/>
</workbook>
</file>

<file path=xl/calcChain.xml><?xml version="1.0" encoding="utf-8"?>
<calcChain xmlns="http://schemas.openxmlformats.org/spreadsheetml/2006/main">
  <c r="F29" i="2" l="1"/>
  <c r="F28" i="2"/>
  <c r="F27" i="2"/>
  <c r="F26" i="2"/>
  <c r="F25" i="2"/>
  <c r="F23" i="2"/>
  <c r="F22" i="2"/>
  <c r="F21" i="2"/>
  <c r="F20" i="2"/>
  <c r="F19" i="2"/>
  <c r="F17" i="2"/>
  <c r="F16" i="2"/>
  <c r="F15" i="2"/>
  <c r="F13" i="2"/>
  <c r="F12" i="2"/>
  <c r="F11" i="2"/>
  <c r="F10" i="2"/>
  <c r="F8" i="2"/>
  <c r="F7" i="2"/>
  <c r="F5" i="2"/>
  <c r="O1" i="17" l="1"/>
  <c r="H1" i="16"/>
  <c r="O1" i="15"/>
  <c r="C1" i="14"/>
  <c r="C1" i="13"/>
  <c r="D1" i="12"/>
  <c r="D1" i="11"/>
  <c r="D1" i="10"/>
  <c r="E1" i="9"/>
  <c r="D1" i="8"/>
  <c r="D1" i="7"/>
  <c r="F1" i="6"/>
  <c r="E1" i="5"/>
  <c r="E1" i="4"/>
  <c r="F1" i="3"/>
  <c r="D28" i="2" l="1"/>
  <c r="A1" i="8" s="1"/>
  <c r="F5" i="16"/>
  <c r="I5" i="16"/>
  <c r="H5" i="16"/>
  <c r="G5" i="16"/>
  <c r="E5" i="16"/>
  <c r="D5" i="16"/>
  <c r="F5" i="13"/>
  <c r="E5" i="13"/>
  <c r="D5" i="13"/>
  <c r="F5" i="7"/>
  <c r="E5" i="7"/>
  <c r="D5" i="7"/>
  <c r="D29" i="2"/>
  <c r="A1" i="14" s="1"/>
  <c r="D25" i="2"/>
  <c r="A1" i="12" s="1"/>
  <c r="D22" i="2"/>
  <c r="D21" i="2"/>
  <c r="D20" i="2"/>
  <c r="A1" i="6" s="1"/>
  <c r="D16" i="2"/>
  <c r="A1" i="9" s="1"/>
  <c r="D15" i="2"/>
  <c r="A1" i="11" s="1"/>
  <c r="D12" i="2"/>
  <c r="D11" i="2"/>
  <c r="D10" i="2"/>
  <c r="A1" i="5" s="1"/>
  <c r="D27" i="2"/>
  <c r="A1" i="17" s="1"/>
  <c r="D26" i="2"/>
  <c r="D23" i="2"/>
  <c r="D19" i="2"/>
  <c r="D17" i="2"/>
  <c r="D13" i="2"/>
  <c r="D8" i="2"/>
  <c r="A1" i="15" s="1"/>
  <c r="D7" i="2"/>
  <c r="A1" i="10" s="1"/>
  <c r="D5" i="2"/>
  <c r="A1" i="4"/>
  <c r="W27" i="17" l="1"/>
  <c r="W26" i="17"/>
  <c r="W24" i="17"/>
  <c r="W23" i="17"/>
  <c r="W21" i="17"/>
  <c r="W20" i="17"/>
  <c r="W19" i="17"/>
  <c r="W18" i="17"/>
  <c r="W16" i="17"/>
  <c r="W15" i="17"/>
  <c r="W14" i="17"/>
  <c r="W13" i="17"/>
  <c r="W12" i="17"/>
  <c r="W11" i="17"/>
  <c r="W10" i="17"/>
  <c r="W9" i="17"/>
  <c r="A4" i="17"/>
  <c r="A3" i="17"/>
  <c r="A2" i="17"/>
  <c r="I26" i="16"/>
  <c r="H26" i="16"/>
  <c r="G26" i="16"/>
  <c r="F26" i="16"/>
  <c r="E26" i="16"/>
  <c r="D26" i="16"/>
  <c r="A26" i="16"/>
  <c r="M25" i="16"/>
  <c r="L25" i="16"/>
  <c r="K25" i="16"/>
  <c r="C25" i="16"/>
  <c r="M24" i="16"/>
  <c r="L24" i="16"/>
  <c r="K24" i="16"/>
  <c r="C24" i="16"/>
  <c r="M23" i="16"/>
  <c r="L23" i="16"/>
  <c r="K23" i="16"/>
  <c r="C23" i="16"/>
  <c r="M22" i="16"/>
  <c r="L22" i="16"/>
  <c r="K22" i="16"/>
  <c r="C22" i="16"/>
  <c r="M21" i="16"/>
  <c r="L21" i="16"/>
  <c r="K21" i="16"/>
  <c r="C21" i="16"/>
  <c r="M20" i="16"/>
  <c r="L20" i="16"/>
  <c r="K20" i="16"/>
  <c r="C20" i="16"/>
  <c r="M19" i="16"/>
  <c r="L19" i="16"/>
  <c r="K19" i="16"/>
  <c r="C19" i="16"/>
  <c r="M18" i="16"/>
  <c r="L18" i="16"/>
  <c r="K18" i="16"/>
  <c r="C18" i="16"/>
  <c r="M17" i="16"/>
  <c r="M26" i="16" s="1"/>
  <c r="L17" i="16"/>
  <c r="K17" i="16"/>
  <c r="C17" i="16"/>
  <c r="L16" i="16"/>
  <c r="K16" i="16"/>
  <c r="C16" i="16"/>
  <c r="L15" i="16"/>
  <c r="K15" i="16"/>
  <c r="C15" i="16"/>
  <c r="L14" i="16"/>
  <c r="K14" i="16"/>
  <c r="C14" i="16"/>
  <c r="L13" i="16"/>
  <c r="K13" i="16"/>
  <c r="C13" i="16"/>
  <c r="L12" i="16"/>
  <c r="K12" i="16"/>
  <c r="C12" i="16"/>
  <c r="L11" i="16"/>
  <c r="K11" i="16"/>
  <c r="C11" i="16"/>
  <c r="L10" i="16"/>
  <c r="K10" i="16"/>
  <c r="C10" i="16"/>
  <c r="K9" i="16"/>
  <c r="C9" i="16"/>
  <c r="L8" i="16"/>
  <c r="L26" i="16" s="1"/>
  <c r="K8" i="16"/>
  <c r="C8" i="16"/>
  <c r="K7" i="16"/>
  <c r="C7" i="16"/>
  <c r="W97" i="15"/>
  <c r="W96" i="15"/>
  <c r="W95" i="15"/>
  <c r="W94" i="15"/>
  <c r="W93" i="15"/>
  <c r="W92" i="15"/>
  <c r="W91" i="15"/>
  <c r="W90" i="15"/>
  <c r="A87" i="15"/>
  <c r="W85" i="15"/>
  <c r="W84" i="15"/>
  <c r="W83" i="15"/>
  <c r="W82" i="15"/>
  <c r="W81" i="15"/>
  <c r="W80" i="15"/>
  <c r="W79" i="15"/>
  <c r="W78" i="15"/>
  <c r="W77" i="15"/>
  <c r="W76" i="15"/>
  <c r="W75" i="15"/>
  <c r="W74" i="15"/>
  <c r="A71" i="15"/>
  <c r="W69" i="15"/>
  <c r="W68" i="15"/>
  <c r="W67" i="15"/>
  <c r="W66" i="15"/>
  <c r="W65" i="15"/>
  <c r="W64" i="15"/>
  <c r="W63" i="15"/>
  <c r="W62" i="15"/>
  <c r="W61" i="15"/>
  <c r="W60" i="15"/>
  <c r="W59" i="15"/>
  <c r="W58" i="15"/>
  <c r="W57" i="15"/>
  <c r="W56" i="15"/>
  <c r="A51" i="15"/>
  <c r="W49" i="15"/>
  <c r="W48" i="15"/>
  <c r="W47" i="15"/>
  <c r="W46" i="15"/>
  <c r="W45" i="15"/>
  <c r="W44" i="15"/>
  <c r="W43" i="15"/>
  <c r="W42" i="15"/>
  <c r="W41" i="15"/>
  <c r="W40" i="15"/>
  <c r="W39" i="15"/>
  <c r="W38" i="15"/>
  <c r="W37" i="15"/>
  <c r="A34" i="15"/>
  <c r="W32" i="15"/>
  <c r="W31" i="15"/>
  <c r="W30" i="15"/>
  <c r="W29" i="15"/>
  <c r="W28" i="15"/>
  <c r="W27" i="15"/>
  <c r="W26" i="15"/>
  <c r="W25" i="15"/>
  <c r="W24" i="15"/>
  <c r="W23" i="15"/>
  <c r="A20" i="15"/>
  <c r="W18" i="15"/>
  <c r="W17" i="15"/>
  <c r="W16" i="15"/>
  <c r="W15" i="15"/>
  <c r="W14" i="15"/>
  <c r="W13" i="15"/>
  <c r="W12" i="15"/>
  <c r="W11" i="15"/>
  <c r="W10" i="15"/>
  <c r="W9" i="15"/>
  <c r="W8" i="15"/>
  <c r="W7" i="15"/>
  <c r="W6" i="15"/>
  <c r="A4" i="14"/>
  <c r="A3" i="14"/>
  <c r="A2" i="14"/>
  <c r="F18" i="13"/>
  <c r="E18" i="13"/>
  <c r="D18" i="13"/>
  <c r="A17" i="13"/>
  <c r="J16" i="13"/>
  <c r="I16" i="13"/>
  <c r="H16" i="13"/>
  <c r="C16" i="13"/>
  <c r="J15" i="13"/>
  <c r="I15" i="13"/>
  <c r="H15" i="13"/>
  <c r="C15" i="13"/>
  <c r="J14" i="13"/>
  <c r="I14" i="13"/>
  <c r="H14" i="13"/>
  <c r="C14" i="13"/>
  <c r="J13" i="13"/>
  <c r="I13" i="13"/>
  <c r="H13" i="13"/>
  <c r="C13" i="13"/>
  <c r="J12" i="13"/>
  <c r="I12" i="13"/>
  <c r="H12" i="13"/>
  <c r="C12" i="13"/>
  <c r="J11" i="13"/>
  <c r="I11" i="13"/>
  <c r="H11" i="13"/>
  <c r="C11" i="13"/>
  <c r="J10" i="13"/>
  <c r="I10" i="13"/>
  <c r="H10" i="13"/>
  <c r="C10" i="13"/>
  <c r="J9" i="13"/>
  <c r="I9" i="13"/>
  <c r="H9" i="13"/>
  <c r="C9" i="13"/>
  <c r="J8" i="13"/>
  <c r="I8" i="13"/>
  <c r="H8" i="13"/>
  <c r="C8" i="13"/>
  <c r="J7" i="13"/>
  <c r="J17" i="13" s="1"/>
  <c r="I7" i="13"/>
  <c r="I17" i="13" s="1"/>
  <c r="H7" i="13"/>
  <c r="C7" i="13"/>
  <c r="A4" i="12"/>
  <c r="A3" i="12"/>
  <c r="A2" i="12"/>
  <c r="A4" i="11"/>
  <c r="A3" i="11"/>
  <c r="A2" i="11"/>
  <c r="A4" i="10"/>
  <c r="A3" i="10"/>
  <c r="A2" i="10"/>
  <c r="E18" i="9"/>
  <c r="E24" i="9" s="1"/>
  <c r="E31" i="9" s="1"/>
  <c r="E37" i="9" s="1"/>
  <c r="E43" i="9" s="1"/>
  <c r="D18" i="9"/>
  <c r="D24" i="9"/>
  <c r="D31" i="9" s="1"/>
  <c r="D37" i="9" s="1"/>
  <c r="D43" i="9" s="1"/>
  <c r="A4" i="9"/>
  <c r="A3" i="9"/>
  <c r="A2" i="9"/>
  <c r="A4" i="8"/>
  <c r="A3" i="8"/>
  <c r="A2" i="8"/>
  <c r="F23" i="7"/>
  <c r="E23" i="7"/>
  <c r="D23" i="7"/>
  <c r="A22" i="7"/>
  <c r="J21" i="7"/>
  <c r="I21" i="7"/>
  <c r="H21" i="7"/>
  <c r="C21" i="7"/>
  <c r="J20" i="7"/>
  <c r="I20" i="7"/>
  <c r="H20" i="7"/>
  <c r="C20" i="7"/>
  <c r="J19" i="7"/>
  <c r="I19" i="7"/>
  <c r="H19" i="7"/>
  <c r="C19" i="7"/>
  <c r="J18" i="7"/>
  <c r="I18" i="7"/>
  <c r="H18" i="7"/>
  <c r="C18" i="7"/>
  <c r="J17" i="7"/>
  <c r="I17" i="7"/>
  <c r="H17" i="7"/>
  <c r="C17" i="7"/>
  <c r="J16" i="7"/>
  <c r="I16" i="7"/>
  <c r="H16" i="7"/>
  <c r="C16" i="7"/>
  <c r="J15" i="7"/>
  <c r="I15" i="7"/>
  <c r="H15" i="7"/>
  <c r="C15" i="7"/>
  <c r="J14" i="7"/>
  <c r="I14" i="7"/>
  <c r="H14" i="7"/>
  <c r="C14" i="7"/>
  <c r="J13" i="7"/>
  <c r="I13" i="7"/>
  <c r="H13" i="7"/>
  <c r="C13" i="7"/>
  <c r="J12" i="7"/>
  <c r="I12" i="7"/>
  <c r="H12" i="7"/>
  <c r="C12" i="7"/>
  <c r="J11" i="7"/>
  <c r="I11" i="7"/>
  <c r="H11" i="7"/>
  <c r="C11" i="7"/>
  <c r="J10" i="7"/>
  <c r="I10" i="7"/>
  <c r="H10" i="7"/>
  <c r="C10" i="7"/>
  <c r="J9" i="7"/>
  <c r="I9" i="7"/>
  <c r="H9" i="7"/>
  <c r="C9" i="7"/>
  <c r="J8" i="7"/>
  <c r="I8" i="7"/>
  <c r="H8" i="7"/>
  <c r="C8" i="7"/>
  <c r="J7" i="7"/>
  <c r="J22" i="7" s="1"/>
  <c r="I7" i="7"/>
  <c r="I22" i="7" s="1"/>
  <c r="H7" i="7"/>
  <c r="C7" i="7"/>
  <c r="A4" i="6"/>
  <c r="A3" i="6"/>
  <c r="A2" i="6"/>
  <c r="A4" i="5"/>
  <c r="A3" i="5"/>
  <c r="A2" i="5"/>
  <c r="A4" i="4"/>
  <c r="A3" i="4"/>
  <c r="A2" i="4"/>
</calcChain>
</file>

<file path=xl/comments1.xml><?xml version="1.0" encoding="utf-8"?>
<comments xmlns="http://schemas.openxmlformats.org/spreadsheetml/2006/main">
  <authors>
    <author>Author</author>
  </authors>
  <commentList>
    <comment ref="F5" authorId="0">
      <text>
        <r>
          <rPr>
            <b/>
            <sz val="8"/>
            <color indexed="81"/>
            <rFont val="Tahoma"/>
            <family val="2"/>
            <charset val="186"/>
          </rPr>
          <t>Kohtla-Järve, Spordi 2, 
Vanalinna petangihall</t>
        </r>
      </text>
    </comment>
    <comment ref="F7" authorId="0">
      <text>
        <r>
          <rPr>
            <b/>
            <sz val="8"/>
            <color indexed="81"/>
            <rFont val="Tahoma"/>
            <family val="2"/>
            <charset val="186"/>
          </rPr>
          <t>Kohtla-Järve, Spordi 2, 
Vanalinna petangihall</t>
        </r>
      </text>
    </comment>
    <comment ref="F8" authorId="0">
      <text>
        <r>
          <rPr>
            <b/>
            <sz val="8"/>
            <color indexed="81"/>
            <rFont val="Tahoma"/>
            <family val="2"/>
            <charset val="186"/>
          </rPr>
          <t>Kohtla-Järve, Spordi 2, 
Vanalinna petangihall</t>
        </r>
      </text>
    </comment>
    <comment ref="F10" authorId="0">
      <text>
        <r>
          <rPr>
            <b/>
            <sz val="8"/>
            <color indexed="81"/>
            <rFont val="Tahoma"/>
            <family val="2"/>
            <charset val="186"/>
          </rPr>
          <t>Kohtla-Järve, Spordi 2, 
Vanalinna petangihall</t>
        </r>
      </text>
    </comment>
    <comment ref="F11" authorId="0">
      <text>
        <r>
          <rPr>
            <b/>
            <sz val="8"/>
            <color indexed="81"/>
            <rFont val="Tahoma"/>
            <family val="2"/>
            <charset val="186"/>
          </rPr>
          <t>Kohtla-Järve, Spordi 2, 
Vanalinna petangihall</t>
        </r>
      </text>
    </comment>
    <comment ref="F12" authorId="0">
      <text>
        <r>
          <rPr>
            <b/>
            <sz val="8"/>
            <color indexed="81"/>
            <rFont val="Tahoma"/>
            <family val="2"/>
            <charset val="186"/>
          </rPr>
          <t>Kohtla-Järve, Spordi 2, 
Vanalinna petangihall</t>
        </r>
      </text>
    </comment>
    <comment ref="F13" authorId="0">
      <text>
        <r>
          <rPr>
            <b/>
            <sz val="8"/>
            <color indexed="81"/>
            <rFont val="Tahoma"/>
            <family val="2"/>
            <charset val="186"/>
          </rPr>
          <t>Kohtla-Järve, Spordi 2, 
Vanalinna petangihall</t>
        </r>
      </text>
    </comment>
    <comment ref="F15" authorId="0">
      <text>
        <r>
          <rPr>
            <b/>
            <sz val="8"/>
            <color indexed="81"/>
            <rFont val="Tahoma"/>
            <family val="2"/>
            <charset val="186"/>
          </rPr>
          <t>Kohtla-Järve, Spordi 2, 
Vanalinna petangihall</t>
        </r>
      </text>
    </comment>
    <comment ref="F16" authorId="0">
      <text>
        <r>
          <rPr>
            <b/>
            <sz val="8"/>
            <color indexed="81"/>
            <rFont val="Tahoma"/>
            <family val="2"/>
            <charset val="186"/>
          </rPr>
          <t>Kohtla-Järve, Spordi 2, 
Vanalinna petangihall</t>
        </r>
      </text>
    </comment>
    <comment ref="F17" authorId="0">
      <text>
        <r>
          <rPr>
            <b/>
            <sz val="8"/>
            <color indexed="81"/>
            <rFont val="Tahoma"/>
            <family val="2"/>
            <charset val="186"/>
          </rPr>
          <t>Kohtla-Järve, Spordi 2, 
Vanalinna petangihall</t>
        </r>
      </text>
    </comment>
    <comment ref="F19" authorId="0">
      <text>
        <r>
          <rPr>
            <b/>
            <sz val="8"/>
            <color indexed="81"/>
            <rFont val="Tahoma"/>
            <family val="2"/>
            <charset val="186"/>
          </rPr>
          <t>Kohtla-Järve, Spordi 2, 
Vanalinna petangihall</t>
        </r>
      </text>
    </comment>
    <comment ref="F20" authorId="0">
      <text>
        <r>
          <rPr>
            <b/>
            <sz val="8"/>
            <color indexed="81"/>
            <rFont val="Tahoma"/>
            <family val="2"/>
            <charset val="186"/>
          </rPr>
          <t>Kohtla-Järve, Spordi 2, 
Vanalinna petangihall</t>
        </r>
      </text>
    </comment>
    <comment ref="F21" authorId="0">
      <text>
        <r>
          <rPr>
            <b/>
            <sz val="8"/>
            <color indexed="81"/>
            <rFont val="Tahoma"/>
            <family val="2"/>
            <charset val="186"/>
          </rPr>
          <t>Kohtla-Järve, Spordi 2, 
Vanalinna petangihall</t>
        </r>
      </text>
    </comment>
    <comment ref="F22" authorId="0">
      <text>
        <r>
          <rPr>
            <b/>
            <sz val="8"/>
            <color indexed="81"/>
            <rFont val="Tahoma"/>
            <family val="2"/>
            <charset val="186"/>
          </rPr>
          <t>Kohtla-Järve, Spordi 2, 
Vanalinna petangihall</t>
        </r>
      </text>
    </comment>
    <comment ref="F23" authorId="0">
      <text>
        <r>
          <rPr>
            <b/>
            <sz val="8"/>
            <color indexed="81"/>
            <rFont val="Tahoma"/>
            <family val="2"/>
            <charset val="186"/>
          </rPr>
          <t>Kohtla-Järve, Spordi 2, 
Vanalinna petangihall</t>
        </r>
      </text>
    </comment>
    <comment ref="F25" authorId="0">
      <text>
        <r>
          <rPr>
            <b/>
            <sz val="8"/>
            <color indexed="81"/>
            <rFont val="Tahoma"/>
            <family val="2"/>
            <charset val="186"/>
          </rPr>
          <t>Kohtla-Järve, Spordi 2, 
Vanalinna petangihall</t>
        </r>
      </text>
    </comment>
    <comment ref="F26" authorId="0">
      <text>
        <r>
          <rPr>
            <b/>
            <sz val="8"/>
            <color indexed="81"/>
            <rFont val="Tahoma"/>
            <family val="2"/>
            <charset val="186"/>
          </rPr>
          <t>Kohtla-Järve, Spordi 2, 
Vanalinna petangihall</t>
        </r>
      </text>
    </comment>
    <comment ref="F27" authorId="0">
      <text>
        <r>
          <rPr>
            <b/>
            <sz val="8"/>
            <color indexed="81"/>
            <rFont val="Tahoma"/>
            <family val="2"/>
            <charset val="186"/>
          </rPr>
          <t>Kohtla-Järve, Spordi 2, 
Vanalinna petangihall</t>
        </r>
      </text>
    </comment>
    <comment ref="F28" authorId="0">
      <text>
        <r>
          <rPr>
            <b/>
            <sz val="8"/>
            <color indexed="81"/>
            <rFont val="Tahoma"/>
            <family val="2"/>
            <charset val="186"/>
          </rPr>
          <t>Kohtla-Järve, Spordi 2, 
Vanalinna petangihall</t>
        </r>
      </text>
    </comment>
    <comment ref="F29" authorId="0">
      <text>
        <r>
          <rPr>
            <b/>
            <sz val="8"/>
            <color indexed="81"/>
            <rFont val="Tahoma"/>
            <family val="2"/>
            <charset val="186"/>
          </rPr>
          <t>Kohtla-Järve, Spordi 2, 
Vanalinna petangihall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G1" authorId="0">
      <text>
        <r>
          <rPr>
            <b/>
            <sz val="8"/>
            <color indexed="81"/>
            <rFont val="Tahoma"/>
            <family val="2"/>
            <charset val="186"/>
          </rPr>
          <t>Koht - Punkte
  1. - 40 p
  2. - 34 p
  3. - 30 p
  4. - 26 p
  5. - 24 p
  6. - 22 p
  7. - 20 p
  8. - 18 p
  9. - 16 p
10. - 14 p
11. - 12 p
12. - 10 p
13. -   8 p
14. -   6 p
15. -   4 p
16. -   2 p
17... - 1 p
DSQ - 0 p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G1" authorId="0">
      <text>
        <r>
          <rPr>
            <b/>
            <sz val="8"/>
            <color indexed="81"/>
            <rFont val="Tahoma"/>
            <family val="2"/>
            <charset val="186"/>
          </rPr>
          <t>Koht - Punkte
  1. - 40 p
  2. - 34 p
  3. - 30 p
  4. - 26 p
  5. - 24 p
  6. - 22 p
  7. - 20 p
  8. - 18 p
  9. - 16 p
10. - 14 p
11. - 12 p
12. - 10 p
13. -   8 p
14. -   6 p
15. -   4 p
16. -   2 p
17... - 1 p
DSQ - 0 p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W15" authorId="0">
      <text>
        <r>
          <rPr>
            <b/>
            <sz val="8"/>
            <color indexed="81"/>
            <rFont val="Tahoma"/>
            <family val="2"/>
            <charset val="186"/>
          </rPr>
          <t>Isiklik rekord, 
Ida-Viru rekord</t>
        </r>
      </text>
    </comment>
    <comment ref="W16" authorId="0">
      <text>
        <r>
          <rPr>
            <b/>
            <sz val="8"/>
            <color indexed="81"/>
            <rFont val="Tahoma"/>
            <family val="2"/>
            <charset val="186"/>
          </rPr>
          <t>Isiklik rekord</t>
        </r>
      </text>
    </comment>
    <comment ref="W58" authorId="0">
      <text>
        <r>
          <rPr>
            <b/>
            <sz val="8"/>
            <color indexed="81"/>
            <rFont val="Tahoma"/>
            <family val="2"/>
            <charset val="186"/>
          </rPr>
          <t>Isiklik rekord</t>
        </r>
      </text>
    </comment>
    <comment ref="W65" authorId="0">
      <text>
        <r>
          <rPr>
            <b/>
            <sz val="8"/>
            <color indexed="81"/>
            <rFont val="Tahoma"/>
            <family val="2"/>
            <charset val="186"/>
          </rPr>
          <t>Isiklik rekord</t>
        </r>
      </text>
    </comment>
    <comment ref="W68" authorId="0">
      <text>
        <r>
          <rPr>
            <b/>
            <sz val="8"/>
            <color indexed="81"/>
            <rFont val="Tahoma"/>
            <family val="2"/>
            <charset val="186"/>
          </rPr>
          <t>Isiklik rekord</t>
        </r>
      </text>
    </comment>
  </commentList>
</comments>
</file>

<file path=xl/sharedStrings.xml><?xml version="1.0" encoding="utf-8"?>
<sst xmlns="http://schemas.openxmlformats.org/spreadsheetml/2006/main" count="1103" uniqueCount="313">
  <si>
    <t>IDA-VIRUMAA PETANGIKALENDER 2013-2014 SISE</t>
  </si>
  <si>
    <t>Kuupäev</t>
  </si>
  <si>
    <t>Aeg</t>
  </si>
  <si>
    <t>Võistlus</t>
  </si>
  <si>
    <t>R</t>
  </si>
  <si>
    <t>Mänguviis</t>
  </si>
  <si>
    <t>Toimumiskoht</t>
  </si>
  <si>
    <t>Korraldaja</t>
  </si>
  <si>
    <t>Tasu</t>
  </si>
  <si>
    <t>Osal</t>
  </si>
  <si>
    <t>November 2013</t>
  </si>
  <si>
    <t>P, 10.11.2013</t>
  </si>
  <si>
    <t>11:00</t>
  </si>
  <si>
    <t>Duo</t>
  </si>
  <si>
    <r>
      <rPr>
        <sz val="10"/>
        <rFont val="Arial"/>
        <family val="2"/>
        <charset val="186"/>
      </rPr>
      <t>K-Järve SHK</t>
    </r>
  </si>
  <si>
    <t>Detsember 2013</t>
  </si>
  <si>
    <t>P, 01.12.2013</t>
  </si>
  <si>
    <t>Trio</t>
  </si>
  <si>
    <t>P, 22.12.2013</t>
  </si>
  <si>
    <t>SHK KV eelvoor 1</t>
  </si>
  <si>
    <t>Tulistamine</t>
  </si>
  <si>
    <t>Jaanuar 2014</t>
  </si>
  <si>
    <t>P, 05.01.2014</t>
  </si>
  <si>
    <t>L, 11.01.2014</t>
  </si>
  <si>
    <t>10:00</t>
  </si>
  <si>
    <t>Eesti sisemeistrivõistlused</t>
  </si>
  <si>
    <t>Segatrio</t>
  </si>
  <si>
    <t>P, 12.01.2014</t>
  </si>
  <si>
    <t>Eesti reitinguvõistlus</t>
  </si>
  <si>
    <t>P, 19.01.2014</t>
  </si>
  <si>
    <t>SHK KV eelvoor 2</t>
  </si>
  <si>
    <t>Veebruar 2014</t>
  </si>
  <si>
    <t>P, 09.02.2014</t>
  </si>
  <si>
    <t>P, 23.02.2014</t>
  </si>
  <si>
    <t>SHK-Maestro sõpruskohtumine</t>
  </si>
  <si>
    <t>Erinevad</t>
  </si>
  <si>
    <t>E, 24.02.2014</t>
  </si>
  <si>
    <t>SHK KV eelvoor 3</t>
  </si>
  <si>
    <t>Märts 2014</t>
  </si>
  <si>
    <t>P, 02.03.2014</t>
  </si>
  <si>
    <t>SHK KV eelvoor 4</t>
  </si>
  <si>
    <t>P, 16.03.2014</t>
  </si>
  <si>
    <t>L, 22.03.2014</t>
  </si>
  <si>
    <t>P, 23.03.2014</t>
  </si>
  <si>
    <t>P, 30.03.2014</t>
  </si>
  <si>
    <t>SHK KV eelvoor 5</t>
  </si>
  <si>
    <t>Aprill 2014</t>
  </si>
  <si>
    <t>P, 06.04.2014</t>
  </si>
  <si>
    <t>P, 20.04.2014</t>
  </si>
  <si>
    <t>SHK KV eelvoor 6</t>
  </si>
  <si>
    <t>12:00</t>
  </si>
  <si>
    <t>SHK KV finaalid (1-8)</t>
  </si>
  <si>
    <t>P, 27.04.2014</t>
  </si>
  <si>
    <t>13:00</t>
  </si>
  <si>
    <t>Eesti reitingusarja võistlused on kollase taustaga</t>
  </si>
  <si>
    <t xml:space="preserve">Ida-Virumaa MV duos: 3 etappi + finaaletapp (kohad 1 – 4 ja 5 – 8) </t>
  </si>
  <si>
    <t xml:space="preserve">Ida-Virumaa MV trios: 3 etappi + finaaletapp (kohad 1 – 4 ja 5 – 8) </t>
  </si>
  <si>
    <t xml:space="preserve">Meistrivõistluste 3 etapi punktid liidetakse (I – 40, II – 34, III – 30, IV – 26, V – 24, VI – 22 punkti jne...) </t>
  </si>
  <si>
    <t>SHK KV tulistamises: 6 etappi (vaid eelringid) + finaaletapp (kohad 1 – 8)</t>
  </si>
  <si>
    <t xml:space="preserve">Tulistamises 6 etapi (eelringide) tulemused liidetakse. Veerandfinaalid: 1-8, 2-7, 3-6, 4-5. Poolfinaalid: 1-4, 2-3. Finaalid. </t>
  </si>
  <si>
    <t>MV auhinnad: medalid + rahaline auhind (I – 50%, II – 30%, III – 20%) osalustasudest</t>
  </si>
  <si>
    <t>KV auhinnad: karikad 3 paremale + rahaline auhind (I – 50%, II – 30%, III – 20%) osalustasudest</t>
  </si>
  <si>
    <t>IDA-VIRUMAA PETANGI SISEHOOAJA 2013-2014 KOKKUVÕTE</t>
  </si>
  <si>
    <t>DUOD</t>
  </si>
  <si>
    <t>TRIOD</t>
  </si>
  <si>
    <t>TULISTAMINE</t>
  </si>
  <si>
    <t>Klavdia Piik, Tõnu Piik, Ülo Piik</t>
  </si>
  <si>
    <t>Elmo Lageda, Karla Purgats, Tõnu Kapper, Vladimir Ogneštšikov</t>
  </si>
  <si>
    <t>Ülo Piik</t>
  </si>
  <si>
    <t>Ivar Viljaste, Kristo Viljaste, Sirje Viljaste</t>
  </si>
  <si>
    <t>Aarne Välja, Johannes Neiland, Meelis Luud, Tõnis Neiland</t>
  </si>
  <si>
    <t>Oskar Sepp</t>
  </si>
  <si>
    <t>Elmo Lageda, Tõnu Kapper, Vladimir Ogneštšikov</t>
  </si>
  <si>
    <t>Argo Sepp, Ivar Viljaste, Kristo Viljaste, Sirje Viljaste</t>
  </si>
  <si>
    <t>Ivar Viljaste</t>
  </si>
  <si>
    <t>Aigi Orro, Kalle Orro</t>
  </si>
  <si>
    <t>Enno Konsa, Mait Metsla, Matti Vinni, Pjotr Nikkar</t>
  </si>
  <si>
    <t>Pjotr Nikkar</t>
  </si>
  <si>
    <t>Mait Metsla, Mati Vinni</t>
  </si>
  <si>
    <t>Eenok Sepp, Jaan Sepp, Oskar Sepp</t>
  </si>
  <si>
    <t>Enno Konsa</t>
  </si>
  <si>
    <t>Aarne Välja, Pjotr Nikkar</t>
  </si>
  <si>
    <t>Andres Veski, Svetlana Sobolko, Tõnis Anton, Vadim Tihhonjuk</t>
  </si>
  <si>
    <t>Jaan Sepp</t>
  </si>
  <si>
    <t>Aigi Orro, Andres Viisitam, Kalle Orro</t>
  </si>
  <si>
    <t>Kalle Orro</t>
  </si>
  <si>
    <t>Andres Veski, Maksim Maksimov, Tõnis Anton</t>
  </si>
  <si>
    <t>Andres Veski, Mait Metsla, Meelis Luud</t>
  </si>
  <si>
    <t>Aarne Välja</t>
  </si>
  <si>
    <t>Johannes Neiland, Meelis Luud</t>
  </si>
  <si>
    <t>Emil Murzajev, Vadim Tihhonjuk, Viktor Fjodorov</t>
  </si>
  <si>
    <t>Kristo Viljaste</t>
  </si>
  <si>
    <t>Artjom Kolkin, Vadim Tihhonjuk, Viktor Fjodorov</t>
  </si>
  <si>
    <t>Andres Veski</t>
  </si>
  <si>
    <t>Tõnis Anton, Tõnu Kapper</t>
  </si>
  <si>
    <t>Mait Metsla</t>
  </si>
  <si>
    <t>Hillar Neiland, Karla Purgats</t>
  </si>
  <si>
    <t>Sirje Viljaste</t>
  </si>
  <si>
    <t>Andres Veski, Svetlana Sobolko</t>
  </si>
  <si>
    <t>Vladimir Ogneštšikov</t>
  </si>
  <si>
    <t>Enno Konsa, Lemmit Toomra</t>
  </si>
  <si>
    <t>Svetlana Sobolko</t>
  </si>
  <si>
    <t>Andres Viisitam, Argo Sepp</t>
  </si>
  <si>
    <t>Tõnu Piik</t>
  </si>
  <si>
    <t>Elmo Lageda</t>
  </si>
  <si>
    <t>Andres Viisitam</t>
  </si>
  <si>
    <t>Aigi Orro</t>
  </si>
  <si>
    <t>Eenok Sepp</t>
  </si>
  <si>
    <t>A</t>
  </si>
  <si>
    <t>V-K</t>
  </si>
  <si>
    <t>K</t>
  </si>
  <si>
    <t>4-0</t>
  </si>
  <si>
    <t>I</t>
  </si>
  <si>
    <t>2-2</t>
  </si>
  <si>
    <t>II</t>
  </si>
  <si>
    <t>Tõnu Piik, Ülo Piik</t>
  </si>
  <si>
    <t>III</t>
  </si>
  <si>
    <t>Artjom Kolkin, Vadim Tihhonjuk</t>
  </si>
  <si>
    <t>0-4</t>
  </si>
  <si>
    <t>V</t>
  </si>
  <si>
    <t>IV</t>
  </si>
  <si>
    <t>B</t>
  </si>
  <si>
    <t>Jaan Sepp, Oskar Sepp</t>
  </si>
  <si>
    <t>3-1</t>
  </si>
  <si>
    <t>Elmo Lageda, Vladimir Ogneštšikov</t>
  </si>
  <si>
    <t>Andres Veski, Maksim Maksimov</t>
  </si>
  <si>
    <t>1. voor</t>
  </si>
  <si>
    <t>1-5</t>
  </si>
  <si>
    <t>2-4</t>
  </si>
  <si>
    <t>2. voor</t>
  </si>
  <si>
    <t>1-3</t>
  </si>
  <si>
    <t>4-5</t>
  </si>
  <si>
    <t>3. voor</t>
  </si>
  <si>
    <t>2-5</t>
  </si>
  <si>
    <t>3-4</t>
  </si>
  <si>
    <t>4. voor</t>
  </si>
  <si>
    <t>2-1</t>
  </si>
  <si>
    <t>3-5</t>
  </si>
  <si>
    <t>5. voor</t>
  </si>
  <si>
    <t>2-3</t>
  </si>
  <si>
    <t>1-4</t>
  </si>
  <si>
    <t>A1</t>
  </si>
  <si>
    <t>B2</t>
  </si>
  <si>
    <t>A2</t>
  </si>
  <si>
    <t>I koht</t>
  </si>
  <si>
    <t>B1</t>
  </si>
  <si>
    <t>II koht</t>
  </si>
  <si>
    <t xml:space="preserve"> </t>
  </si>
  <si>
    <t>–</t>
  </si>
  <si>
    <t>III koht</t>
  </si>
  <si>
    <t>4. koht</t>
  </si>
  <si>
    <t>A3</t>
  </si>
  <si>
    <t>B4</t>
  </si>
  <si>
    <t>A4</t>
  </si>
  <si>
    <t>5. koht</t>
  </si>
  <si>
    <t>B3</t>
  </si>
  <si>
    <t>6. koht</t>
  </si>
  <si>
    <t>7. koht</t>
  </si>
  <si>
    <t>8. koht</t>
  </si>
  <si>
    <t>9. - 10. koht</t>
  </si>
  <si>
    <t>9 - 10</t>
  </si>
  <si>
    <t>Võistlus toimus šveitsi süsteemis</t>
  </si>
  <si>
    <t>Klavdia Piik, Ülo Piik</t>
  </si>
  <si>
    <t>Ivar Viljaste, Kristo Viljaste</t>
  </si>
  <si>
    <t>Elmo Lageda, Tõnu Kapper</t>
  </si>
  <si>
    <t>Andres Veski, Tõnis Anton</t>
  </si>
  <si>
    <t>Vadim Tihhonjuk, Viktor Fjodorov</t>
  </si>
  <si>
    <t>Ivar Viljaste, Sirje Viljaste</t>
  </si>
  <si>
    <t>Eenok Sepp, Jaan Sepp</t>
  </si>
  <si>
    <t>1-2</t>
  </si>
  <si>
    <t>9 koht</t>
  </si>
  <si>
    <t>Esikolmikus</t>
  </si>
  <si>
    <t>Võite</t>
  </si>
  <si>
    <t>Kolme etapi punktid liidetakse ja 8 paremat meeskonda pääsevad finaalturniirile</t>
  </si>
  <si>
    <t>10.11</t>
  </si>
  <si>
    <t>05.01</t>
  </si>
  <si>
    <t>16.03</t>
  </si>
  <si>
    <t>Nimi</t>
  </si>
  <si>
    <t>**</t>
  </si>
  <si>
    <t>Koht</t>
  </si>
  <si>
    <t>edasi 1-4</t>
  </si>
  <si>
    <t>edasi 5-8</t>
  </si>
  <si>
    <t>13-14</t>
  </si>
  <si>
    <t>Osalejaid</t>
  </si>
  <si>
    <t>Võistkondi</t>
  </si>
  <si>
    <t>-</t>
  </si>
  <si>
    <t>TRIO võit - 3 punkti</t>
  </si>
  <si>
    <t>DUO võit - 2 punkti</t>
  </si>
  <si>
    <t>ÜKSIKU võit - 1 punkt</t>
  </si>
  <si>
    <t>kaotus - 0 punkti</t>
  </si>
  <si>
    <t>SHK</t>
  </si>
  <si>
    <t>MAESTRO</t>
  </si>
  <si>
    <t>Mäguviis</t>
  </si>
  <si>
    <t>Osaleja</t>
  </si>
  <si>
    <t>Skoor</t>
  </si>
  <si>
    <t>Punkte</t>
  </si>
  <si>
    <t>ÜKSIK N</t>
  </si>
  <si>
    <t>Riina Hein</t>
  </si>
  <si>
    <t>Kadri Arunurm</t>
  </si>
  <si>
    <t>ÜKSIK</t>
  </si>
  <si>
    <t>Andrus Rämmon</t>
  </si>
  <si>
    <t>Arvi Palla</t>
  </si>
  <si>
    <t>Matti Vinni</t>
  </si>
  <si>
    <t>Margus Strööm</t>
  </si>
  <si>
    <t>Marko Neemelaik</t>
  </si>
  <si>
    <t>Margo Peebo</t>
  </si>
  <si>
    <t>Ivo Veimen</t>
  </si>
  <si>
    <t>Janek Kiisk</t>
  </si>
  <si>
    <t>Kalju Olmre</t>
  </si>
  <si>
    <t>TRIO</t>
  </si>
  <si>
    <t>Mait Metsla, Matti Vinni, Pjotr Nikkar</t>
  </si>
  <si>
    <t>SEGADUO</t>
  </si>
  <si>
    <t>DUO 2N</t>
  </si>
  <si>
    <t>DUO</t>
  </si>
  <si>
    <t>TRIO 2N+M</t>
  </si>
  <si>
    <t>SEGATRIO</t>
  </si>
  <si>
    <t>LÕPPTULEMUS:</t>
  </si>
  <si>
    <t>Elmo Lageda, Karla Purgats, Vladimir Ogneštšikov</t>
  </si>
  <si>
    <t>0-3</t>
  </si>
  <si>
    <t>Andres Veski, Svetlana Sobolko, Tõnis Anton</t>
  </si>
  <si>
    <t>Aarne Välja, Johannes Neiland, Meelis Luud</t>
  </si>
  <si>
    <t>Aigi Orro, Kalle Orro, Andres Viisitam</t>
  </si>
  <si>
    <t>3-0</t>
  </si>
  <si>
    <t>Aarne Välja, Johannes Neiland, Tõnis Neiland</t>
  </si>
  <si>
    <t>Argo Sepp, Ivar Viljaste, Kristo Viljaste</t>
  </si>
  <si>
    <t>1-0</t>
  </si>
  <si>
    <t>Andres Veski, Tõnis Anton, Vadim Tihhonjuk</t>
  </si>
  <si>
    <t>Argo Sepp, Ivar Viljaste, Sirje Viljaste</t>
  </si>
  <si>
    <t>VI</t>
  </si>
  <si>
    <t>3-2</t>
  </si>
  <si>
    <t>4-1</t>
  </si>
  <si>
    <t>Enno Konsa, Matti Vinni, Pjotr Nikkar</t>
  </si>
  <si>
    <t>5-0</t>
  </si>
  <si>
    <t>1-6</t>
  </si>
  <si>
    <t>3-6</t>
  </si>
  <si>
    <t>5-6</t>
  </si>
  <si>
    <t>2-6</t>
  </si>
  <si>
    <t>4-6</t>
  </si>
  <si>
    <t>01.12</t>
  </si>
  <si>
    <t>09.02</t>
  </si>
  <si>
    <t>06.04</t>
  </si>
  <si>
    <t>***</t>
  </si>
  <si>
    <t>9-10</t>
  </si>
  <si>
    <t>Mait Metsla, Pjotr Nikkar</t>
  </si>
  <si>
    <r>
      <t>Koht</t>
    </r>
    <r>
      <rPr>
        <sz val="10"/>
        <color indexed="8"/>
        <rFont val="Arial"/>
        <family val="2"/>
        <charset val="186"/>
      </rPr>
      <t>/edasi</t>
    </r>
  </si>
  <si>
    <t>EELVOOR</t>
  </si>
  <si>
    <t>8-9</t>
  </si>
  <si>
    <t>Kuue etapi (eelvooru) tulemused liidetakse ja 8 paremat pääsevad finaalturniirile</t>
  </si>
  <si>
    <t>22.12</t>
  </si>
  <si>
    <t>19.01</t>
  </si>
  <si>
    <t>24.02</t>
  </si>
  <si>
    <t>02.03</t>
  </si>
  <si>
    <t>30.03</t>
  </si>
  <si>
    <t>20.04</t>
  </si>
  <si>
    <t>edasi 1</t>
  </si>
  <si>
    <t>edasi 2</t>
  </si>
  <si>
    <t>edasi 3</t>
  </si>
  <si>
    <t>edasi 4</t>
  </si>
  <si>
    <t>edasi 5</t>
  </si>
  <si>
    <t>edasi 6</t>
  </si>
  <si>
    <t>edasi 7</t>
  </si>
  <si>
    <t>edasi 8</t>
  </si>
  <si>
    <t>18-19</t>
  </si>
  <si>
    <t>VEERANDFINAALID</t>
  </si>
  <si>
    <t>POOLFINAALID</t>
  </si>
  <si>
    <t>finaali</t>
  </si>
  <si>
    <t>pronksi</t>
  </si>
  <si>
    <t>PRONKSIMÄNG</t>
  </si>
  <si>
    <t>FINAAL</t>
  </si>
  <si>
    <t>TUL</t>
  </si>
  <si>
    <t xml:space="preserve">Punktid </t>
  </si>
  <si>
    <t>Ida-Virumaa sise-MV 1. etapp</t>
  </si>
  <si>
    <t>Ida-Virumaa sise-MV 2. etapp</t>
  </si>
  <si>
    <t>Ida-Virumaa sise-MV 3. etapp</t>
  </si>
  <si>
    <t>Ida-Virumaa sise-MV finaalid</t>
  </si>
  <si>
    <t>Eesti sise-MV</t>
  </si>
  <si>
    <t>PUNKTE PÄRAST I VOORU:</t>
  </si>
  <si>
    <t>PUNKTE PÄRAST II VOORU:</t>
  </si>
  <si>
    <t>PUNKTE PÄRAST III VOORU:</t>
  </si>
  <si>
    <t>PUNKTE PÄRAST IV VOORU:</t>
  </si>
  <si>
    <r>
      <t>Koht</t>
    </r>
    <r>
      <rPr>
        <sz val="10"/>
        <color theme="1"/>
        <rFont val="Arial"/>
        <family val="2"/>
        <charset val="186"/>
      </rPr>
      <t>/edasi</t>
    </r>
  </si>
  <si>
    <t>Osalusi</t>
  </si>
  <si>
    <t xml:space="preserve">SHK KARIKAVÕISTLUSED TULISTAMISES </t>
  </si>
  <si>
    <t>IDA-VIRUMAA SISEMEISTRIVÕISTLUSED - DUO</t>
  </si>
  <si>
    <t>IDA-VIRUMAA SISEMEISTRIVÕISTLUSED - TRIO</t>
  </si>
  <si>
    <r>
      <t>Koht</t>
    </r>
    <r>
      <rPr>
        <sz val="10"/>
        <rFont val="Arial"/>
        <family val="2"/>
        <charset val="186"/>
      </rPr>
      <t>/edasi</t>
    </r>
  </si>
  <si>
    <t>J. Kiisk, M. Peebo, M. Strööm</t>
  </si>
  <si>
    <t>A. Palla, I. Veimen, M. Neemelaik</t>
  </si>
  <si>
    <r>
      <rPr>
        <sz val="10"/>
        <color indexed="10"/>
        <rFont val="Arial"/>
        <family val="2"/>
        <charset val="186"/>
      </rPr>
      <t>K. Arunurm</t>
    </r>
    <r>
      <rPr>
        <sz val="10"/>
        <color indexed="8"/>
        <rFont val="Arial"/>
        <family val="2"/>
        <charset val="186"/>
      </rPr>
      <t xml:space="preserve">, K. Olmre, </t>
    </r>
    <r>
      <rPr>
        <sz val="10"/>
        <color indexed="10"/>
        <rFont val="Arial"/>
        <family val="2"/>
        <charset val="186"/>
      </rPr>
      <t>R. Hein</t>
    </r>
  </si>
  <si>
    <t>A. Palla, I. Veimen, M. Peebo</t>
  </si>
  <si>
    <r>
      <t xml:space="preserve">J. Kiisk, M. Strööm, </t>
    </r>
    <r>
      <rPr>
        <sz val="10"/>
        <color indexed="10"/>
        <rFont val="Arial"/>
        <family val="2"/>
        <charset val="186"/>
      </rPr>
      <t>R. Hein</t>
    </r>
  </si>
  <si>
    <r>
      <t xml:space="preserve">A. Palla, I. Veimen, </t>
    </r>
    <r>
      <rPr>
        <sz val="10"/>
        <color indexed="10"/>
        <rFont val="Arial"/>
        <family val="2"/>
        <charset val="186"/>
      </rPr>
      <t>K. Arunurm</t>
    </r>
  </si>
  <si>
    <r>
      <rPr>
        <sz val="10"/>
        <color indexed="10"/>
        <rFont val="Arial"/>
        <family val="2"/>
        <charset val="186"/>
      </rPr>
      <t>A. Orro</t>
    </r>
    <r>
      <rPr>
        <sz val="10"/>
        <color indexed="8"/>
        <rFont val="Arial"/>
        <family val="2"/>
        <charset val="186"/>
      </rPr>
      <t>, A. Viisitam, Ü. Piik</t>
    </r>
  </si>
  <si>
    <r>
      <t xml:space="preserve">A. Välja, K. Viljaste, </t>
    </r>
    <r>
      <rPr>
        <sz val="10"/>
        <color indexed="10"/>
        <rFont val="Arial"/>
        <family val="2"/>
        <charset val="186"/>
      </rPr>
      <t>S. Viljaste</t>
    </r>
  </si>
  <si>
    <t>I. Viljaste, K. Viljaste, Ü. Piik</t>
  </si>
  <si>
    <r>
      <rPr>
        <sz val="10"/>
        <color indexed="10"/>
        <rFont val="Arial"/>
        <family val="2"/>
        <charset val="186"/>
      </rPr>
      <t>A. Orro</t>
    </r>
    <r>
      <rPr>
        <sz val="10"/>
        <color indexed="8"/>
        <rFont val="Arial"/>
        <family val="2"/>
        <charset val="186"/>
      </rPr>
      <t xml:space="preserve">, A. Viisitam, </t>
    </r>
    <r>
      <rPr>
        <sz val="10"/>
        <color indexed="10"/>
        <rFont val="Arial"/>
        <family val="2"/>
        <charset val="186"/>
      </rPr>
      <t>S. Viljaste</t>
    </r>
  </si>
  <si>
    <t>M. Metsla, M. Vinni, P. Nikkar</t>
  </si>
  <si>
    <t>A. Rämmon, M. Neemelaik</t>
  </si>
  <si>
    <t>A. Orro, S. Viljaste</t>
  </si>
  <si>
    <t>K. Viljaste, Ü. Piik</t>
  </si>
  <si>
    <t>M. Metsla, M. Vinni</t>
  </si>
  <si>
    <t>I. Viljaste, P. Nikkar</t>
  </si>
  <si>
    <t>A. Orro, A. Viisitam</t>
  </si>
  <si>
    <t>A. Viisitam, P. Nikkar</t>
  </si>
  <si>
    <t>A. Välja, S. Viljaste</t>
  </si>
  <si>
    <t>A. Välja, I. Viljaste</t>
  </si>
  <si>
    <t>A. Välja, P. Nikkar</t>
  </si>
  <si>
    <t>A. Rämmon, K. Arunurm</t>
  </si>
  <si>
    <t>K. Arunurm, R. Hein</t>
  </si>
  <si>
    <t>K. Olmre, R. Hein</t>
  </si>
  <si>
    <t>K. Olmre, M. Peebo</t>
  </si>
  <si>
    <t>A. Palla, I. Veimen</t>
  </si>
  <si>
    <t>J. Kiisk, M. Strööm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</si>
</sst>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ddd&quot;, &quot;dd/mm/yyyy"/>
    <numFmt numFmtId="165" formatCode="#&quot; €&quot;"/>
    <numFmt numFmtId="166" formatCode="ddd&quot;, &quot;dd/mm"/>
    <numFmt numFmtId="167" formatCode="dd/mm"/>
    <numFmt numFmtId="168" formatCode="0;\-0;;@"/>
  </numFmts>
  <fonts count="29" x14ac:knownFonts="1">
    <font>
      <sz val="10"/>
      <color theme="1"/>
      <name val="Arial"/>
      <family val="2"/>
      <charset val="186"/>
    </font>
    <font>
      <sz val="10"/>
      <color indexed="8"/>
      <name val="Arial"/>
      <family val="2"/>
      <charset val="186"/>
    </font>
    <font>
      <sz val="10"/>
      <color indexed="10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8"/>
      <name val="Times New Roman"/>
      <family val="1"/>
      <charset val="186"/>
    </font>
    <font>
      <b/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b/>
      <sz val="10"/>
      <color indexed="23"/>
      <name val="Arial"/>
      <family val="2"/>
      <charset val="186"/>
    </font>
    <font>
      <sz val="10"/>
      <name val="Arial"/>
      <family val="2"/>
      <charset val="204"/>
    </font>
    <font>
      <sz val="10"/>
      <name val="Arial"/>
      <family val="2"/>
      <charset val="186"/>
    </font>
    <font>
      <sz val="10"/>
      <color indexed="23"/>
      <name val="Arial"/>
      <family val="2"/>
      <charset val="186"/>
    </font>
    <font>
      <b/>
      <sz val="8"/>
      <color indexed="81"/>
      <name val="Tahoma"/>
      <family val="2"/>
      <charset val="186"/>
    </font>
    <font>
      <b/>
      <sz val="10"/>
      <color indexed="12"/>
      <name val="Arial"/>
      <family val="2"/>
      <charset val="186"/>
    </font>
    <font>
      <sz val="8"/>
      <color indexed="8"/>
      <name val="Arial Narrow"/>
      <family val="2"/>
      <charset val="186"/>
    </font>
    <font>
      <sz val="10"/>
      <color theme="1"/>
      <name val="Arial"/>
      <family val="2"/>
      <charset val="186"/>
    </font>
    <font>
      <u/>
      <sz val="10"/>
      <color theme="10"/>
      <name val="Arial"/>
      <family val="2"/>
      <charset val="186"/>
    </font>
    <font>
      <u/>
      <sz val="10"/>
      <color theme="10"/>
      <name val="Times New Roman"/>
      <family val="1"/>
      <charset val="186"/>
    </font>
    <font>
      <u/>
      <sz val="11"/>
      <color theme="10"/>
      <name val="Calibri"/>
      <family val="2"/>
      <charset val="186"/>
      <scheme val="minor"/>
    </font>
    <font>
      <sz val="10"/>
      <color rgb="FF000000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b/>
      <sz val="10"/>
      <color theme="1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0"/>
      <color rgb="FF0070C0"/>
      <name val="Arial"/>
      <family val="2"/>
      <charset val="186"/>
    </font>
    <font>
      <sz val="10"/>
      <color rgb="FF000000"/>
      <name val="Arial"/>
      <family val="2"/>
      <charset val="186"/>
    </font>
    <font>
      <sz val="10"/>
      <color rgb="FFCC0000"/>
      <name val="Arial"/>
      <family val="2"/>
      <charset val="186"/>
    </font>
    <font>
      <b/>
      <sz val="10"/>
      <color rgb="FFFF0000"/>
      <name val="Arial"/>
      <family val="2"/>
      <charset val="186"/>
    </font>
    <font>
      <b/>
      <sz val="10"/>
      <name val="Calibri"/>
      <family val="2"/>
      <charset val="186"/>
      <scheme val="minor"/>
    </font>
    <font>
      <u/>
      <sz val="10"/>
      <color indexed="8"/>
      <name val="Arial"/>
      <family val="2"/>
      <charset val="186"/>
    </font>
    <font>
      <u/>
      <sz val="10"/>
      <name val="Arial"/>
      <family val="2"/>
      <charset val="186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FFFF99"/>
        <bgColor indexed="9"/>
      </patternFill>
    </fill>
    <fill>
      <patternFill patternType="solid">
        <fgColor rgb="FFFFFF99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" fillId="0" borderId="0"/>
    <xf numFmtId="0" fontId="8" fillId="0" borderId="0"/>
    <xf numFmtId="0" fontId="18" fillId="0" borderId="0"/>
    <xf numFmtId="0" fontId="8" fillId="0" borderId="0"/>
    <xf numFmtId="0" fontId="4" fillId="0" borderId="0"/>
    <xf numFmtId="0" fontId="6" fillId="0" borderId="0"/>
    <xf numFmtId="0" fontId="9" fillId="0" borderId="0"/>
    <xf numFmtId="0" fontId="6" fillId="0" borderId="0"/>
    <xf numFmtId="0" fontId="19" fillId="0" borderId="0"/>
    <xf numFmtId="0" fontId="6" fillId="0" borderId="0"/>
    <xf numFmtId="0" fontId="6" fillId="0" borderId="0"/>
    <xf numFmtId="0" fontId="9" fillId="0" borderId="0"/>
    <xf numFmtId="0" fontId="19" fillId="0" borderId="0"/>
    <xf numFmtId="0" fontId="14" fillId="0" borderId="0"/>
    <xf numFmtId="49" fontId="13" fillId="2" borderId="0" applyBorder="0" applyProtection="0">
      <alignment horizontal="left" vertical="top" wrapText="1"/>
    </xf>
  </cellStyleXfs>
  <cellXfs count="322">
    <xf numFmtId="0" fontId="0" fillId="0" borderId="0" xfId="0"/>
    <xf numFmtId="164" fontId="22" fillId="3" borderId="0" xfId="6" applyNumberFormat="1" applyFont="1" applyFill="1" applyBorder="1" applyAlignment="1">
      <alignment horizontal="left"/>
    </xf>
    <xf numFmtId="20" fontId="5" fillId="3" borderId="0" xfId="6" applyNumberFormat="1" applyFont="1" applyFill="1" applyBorder="1" applyAlignment="1">
      <alignment horizontal="left"/>
    </xf>
    <xf numFmtId="0" fontId="1" fillId="0" borderId="0" xfId="13" applyFont="1"/>
    <xf numFmtId="0" fontId="1" fillId="0" borderId="0" xfId="13" applyFont="1" applyAlignment="1">
      <alignment horizontal="left"/>
    </xf>
    <xf numFmtId="0" fontId="1" fillId="0" borderId="0" xfId="13" applyFont="1" applyAlignment="1">
      <alignment horizontal="center"/>
    </xf>
    <xf numFmtId="165" fontId="1" fillId="0" borderId="0" xfId="13" applyNumberFormat="1" applyFont="1" applyAlignment="1">
      <alignment horizontal="right"/>
    </xf>
    <xf numFmtId="164" fontId="3" fillId="4" borderId="1" xfId="13" applyNumberFormat="1" applyFont="1" applyFill="1" applyBorder="1" applyAlignment="1">
      <alignment wrapText="1"/>
    </xf>
    <xf numFmtId="20" fontId="3" fillId="4" borderId="1" xfId="13" applyNumberFormat="1" applyFont="1" applyFill="1" applyBorder="1" applyAlignment="1"/>
    <xf numFmtId="0" fontId="3" fillId="4" borderId="1" xfId="13" applyFont="1" applyFill="1" applyBorder="1" applyAlignment="1"/>
    <xf numFmtId="0" fontId="3" fillId="4" borderId="1" xfId="13" applyFont="1" applyFill="1" applyBorder="1" applyAlignment="1">
      <alignment horizontal="left"/>
    </xf>
    <xf numFmtId="165" fontId="3" fillId="4" borderId="1" xfId="13" applyNumberFormat="1" applyFont="1" applyFill="1" applyBorder="1" applyAlignment="1"/>
    <xf numFmtId="0" fontId="3" fillId="4" borderId="1" xfId="13" applyFont="1" applyFill="1" applyBorder="1"/>
    <xf numFmtId="0" fontId="1" fillId="0" borderId="0" xfId="13" applyFont="1" applyAlignment="1">
      <alignment vertical="center"/>
    </xf>
    <xf numFmtId="0" fontId="1" fillId="0" borderId="0" xfId="13" applyFont="1" applyAlignment="1">
      <alignment horizontal="left" vertical="center"/>
    </xf>
    <xf numFmtId="165" fontId="1" fillId="0" borderId="0" xfId="13" applyNumberFormat="1" applyFont="1" applyAlignment="1">
      <alignment horizontal="right" vertical="center"/>
    </xf>
    <xf numFmtId="49" fontId="1" fillId="0" borderId="1" xfId="13" applyNumberFormat="1" applyFont="1" applyBorder="1" applyAlignment="1">
      <alignment horizontal="left"/>
    </xf>
    <xf numFmtId="0" fontId="1" fillId="0" borderId="1" xfId="13" applyFont="1" applyBorder="1"/>
    <xf numFmtId="0" fontId="1" fillId="0" borderId="1" xfId="13" applyFont="1" applyBorder="1" applyAlignment="1"/>
    <xf numFmtId="165" fontId="1" fillId="0" borderId="1" xfId="13" applyNumberFormat="1" applyFont="1" applyBorder="1" applyAlignment="1">
      <alignment horizontal="center"/>
    </xf>
    <xf numFmtId="0" fontId="1" fillId="0" borderId="1" xfId="13" applyFont="1" applyBorder="1" applyAlignment="1">
      <alignment horizontal="center"/>
    </xf>
    <xf numFmtId="165" fontId="1" fillId="0" borderId="0" xfId="13" applyNumberFormat="1" applyFont="1" applyAlignment="1">
      <alignment horizontal="center" vertical="center"/>
    </xf>
    <xf numFmtId="0" fontId="1" fillId="0" borderId="0" xfId="13" applyFont="1" applyAlignment="1">
      <alignment horizontal="center" vertical="center"/>
    </xf>
    <xf numFmtId="49" fontId="9" fillId="0" borderId="1" xfId="13" applyNumberFormat="1" applyFont="1" applyBorder="1" applyAlignment="1">
      <alignment horizontal="left"/>
    </xf>
    <xf numFmtId="0" fontId="1" fillId="8" borderId="1" xfId="13" applyFont="1" applyFill="1" applyBorder="1" applyAlignment="1">
      <alignment horizontal="center"/>
    </xf>
    <xf numFmtId="0" fontId="9" fillId="0" borderId="0" xfId="13" applyFont="1" applyAlignment="1">
      <alignment vertical="center"/>
    </xf>
    <xf numFmtId="49" fontId="9" fillId="9" borderId="1" xfId="13" applyNumberFormat="1" applyFont="1" applyFill="1" applyBorder="1" applyAlignment="1">
      <alignment horizontal="left"/>
    </xf>
    <xf numFmtId="49" fontId="1" fillId="9" borderId="1" xfId="13" applyNumberFormat="1" applyFont="1" applyFill="1" applyBorder="1" applyAlignment="1">
      <alignment horizontal="left"/>
    </xf>
    <xf numFmtId="0" fontId="1" fillId="9" borderId="1" xfId="13" applyFont="1" applyFill="1" applyBorder="1"/>
    <xf numFmtId="0" fontId="1" fillId="9" borderId="1" xfId="13" applyFont="1" applyFill="1" applyBorder="1" applyAlignment="1"/>
    <xf numFmtId="165" fontId="1" fillId="9" borderId="1" xfId="13" applyNumberFormat="1" applyFont="1" applyFill="1" applyBorder="1" applyAlignment="1">
      <alignment horizontal="center"/>
    </xf>
    <xf numFmtId="0" fontId="1" fillId="9" borderId="1" xfId="13" applyFont="1" applyFill="1" applyBorder="1" applyAlignment="1">
      <alignment horizontal="center"/>
    </xf>
    <xf numFmtId="49" fontId="9" fillId="0" borderId="1" xfId="13" applyNumberFormat="1" applyFont="1" applyBorder="1" applyAlignment="1">
      <alignment horizontal="left" wrapText="1"/>
    </xf>
    <xf numFmtId="0" fontId="9" fillId="8" borderId="0" xfId="6" applyFont="1" applyFill="1" applyAlignment="1">
      <alignment horizontal="left"/>
    </xf>
    <xf numFmtId="0" fontId="9" fillId="8" borderId="0" xfId="6" applyFont="1" applyFill="1" applyAlignment="1">
      <alignment horizontal="center"/>
    </xf>
    <xf numFmtId="0" fontId="9" fillId="0" borderId="0" xfId="6" applyFont="1" applyFill="1" applyAlignment="1">
      <alignment horizontal="left"/>
    </xf>
    <xf numFmtId="0" fontId="9" fillId="0" borderId="0" xfId="6" applyFont="1" applyFill="1" applyAlignment="1"/>
    <xf numFmtId="165" fontId="9" fillId="0" borderId="0" xfId="6" applyNumberFormat="1" applyFont="1" applyFill="1" applyAlignment="1">
      <alignment horizontal="right"/>
    </xf>
    <xf numFmtId="0" fontId="1" fillId="0" borderId="0" xfId="6" applyFont="1" applyFill="1" applyBorder="1" applyAlignment="1">
      <alignment horizontal="left"/>
    </xf>
    <xf numFmtId="164" fontId="9" fillId="0" borderId="0" xfId="6" applyNumberFormat="1" applyFont="1" applyFill="1" applyAlignment="1">
      <alignment horizontal="left"/>
    </xf>
    <xf numFmtId="0" fontId="9" fillId="0" borderId="0" xfId="6" applyFont="1" applyFill="1" applyAlignment="1">
      <alignment horizontal="center"/>
    </xf>
    <xf numFmtId="0" fontId="1" fillId="3" borderId="0" xfId="6" applyFont="1" applyFill="1" applyBorder="1" applyAlignment="1">
      <alignment horizontal="left"/>
    </xf>
    <xf numFmtId="164" fontId="1" fillId="0" borderId="0" xfId="13" applyNumberFormat="1" applyFont="1" applyAlignment="1">
      <alignment horizontal="left"/>
    </xf>
    <xf numFmtId="20" fontId="3" fillId="0" borderId="0" xfId="13" applyNumberFormat="1" applyFont="1" applyAlignment="1">
      <alignment horizontal="left"/>
    </xf>
    <xf numFmtId="164" fontId="3" fillId="0" borderId="0" xfId="13" applyNumberFormat="1" applyFont="1" applyAlignment="1">
      <alignment horizontal="left"/>
    </xf>
    <xf numFmtId="0" fontId="3" fillId="0" borderId="0" xfId="13" applyFont="1"/>
    <xf numFmtId="0" fontId="5" fillId="0" borderId="2" xfId="14" applyFont="1" applyFill="1" applyBorder="1"/>
    <xf numFmtId="0" fontId="5" fillId="0" borderId="2" xfId="12" applyFont="1" applyFill="1" applyBorder="1"/>
    <xf numFmtId="0" fontId="9" fillId="4" borderId="2" xfId="14" applyFont="1" applyFill="1" applyBorder="1"/>
    <xf numFmtId="0" fontId="9" fillId="4" borderId="2" xfId="12" applyFont="1" applyFill="1" applyBorder="1"/>
    <xf numFmtId="0" fontId="9" fillId="10" borderId="2" xfId="14" applyFont="1" applyFill="1" applyBorder="1"/>
    <xf numFmtId="0" fontId="9" fillId="10" borderId="2" xfId="12" applyFont="1" applyFill="1" applyBorder="1"/>
    <xf numFmtId="0" fontId="5" fillId="0" borderId="2" xfId="14" applyFont="1" applyBorder="1"/>
    <xf numFmtId="0" fontId="9" fillId="0" borderId="2" xfId="14" applyFont="1" applyBorder="1"/>
    <xf numFmtId="0" fontId="9" fillId="0" borderId="2" xfId="12" applyFont="1" applyBorder="1"/>
    <xf numFmtId="0" fontId="5" fillId="0" borderId="2" xfId="12" applyFont="1" applyBorder="1"/>
    <xf numFmtId="0" fontId="20" fillId="0" borderId="2" xfId="14" applyFont="1" applyBorder="1"/>
    <xf numFmtId="0" fontId="14" fillId="0" borderId="2" xfId="14" applyFont="1" applyBorder="1"/>
    <xf numFmtId="0" fontId="22" fillId="0" borderId="0" xfId="14" applyFont="1"/>
    <xf numFmtId="0" fontId="5" fillId="0" borderId="0" xfId="14" applyFont="1"/>
    <xf numFmtId="0" fontId="9" fillId="0" borderId="0" xfId="14" applyFont="1"/>
    <xf numFmtId="0" fontId="14" fillId="0" borderId="0" xfId="6" applyFont="1"/>
    <xf numFmtId="0" fontId="5" fillId="0" borderId="2" xfId="14" applyFont="1" applyBorder="1" applyAlignment="1">
      <alignment horizontal="center"/>
    </xf>
    <xf numFmtId="0" fontId="9" fillId="11" borderId="2" xfId="14" applyFont="1" applyFill="1" applyBorder="1" applyAlignment="1">
      <alignment horizontal="center"/>
    </xf>
    <xf numFmtId="0" fontId="9" fillId="0" borderId="2" xfId="14" applyFont="1" applyBorder="1" applyAlignment="1">
      <alignment horizontal="center"/>
    </xf>
    <xf numFmtId="49" fontId="9" fillId="0" borderId="2" xfId="14" applyNumberFormat="1" applyFont="1" applyBorder="1" applyAlignment="1">
      <alignment horizontal="center"/>
    </xf>
    <xf numFmtId="0" fontId="9" fillId="0" borderId="0" xfId="14" applyFont="1" applyAlignment="1">
      <alignment horizontal="center"/>
    </xf>
    <xf numFmtId="49" fontId="9" fillId="0" borderId="0" xfId="14" applyNumberFormat="1" applyFont="1" applyAlignment="1">
      <alignment horizontal="center"/>
    </xf>
    <xf numFmtId="49" fontId="9" fillId="0" borderId="0" xfId="14" applyNumberFormat="1" applyFont="1"/>
    <xf numFmtId="49" fontId="5" fillId="0" borderId="2" xfId="14" applyNumberFormat="1" applyFont="1" applyBorder="1" applyAlignment="1">
      <alignment horizontal="center"/>
    </xf>
    <xf numFmtId="0" fontId="5" fillId="0" borderId="0" xfId="14" applyFont="1" applyBorder="1"/>
    <xf numFmtId="0" fontId="9" fillId="0" borderId="0" xfId="14" applyFont="1" applyBorder="1"/>
    <xf numFmtId="0" fontId="9" fillId="0" borderId="0" xfId="14" applyFont="1" applyBorder="1" applyAlignment="1">
      <alignment horizontal="center"/>
    </xf>
    <xf numFmtId="0" fontId="9" fillId="0" borderId="0" xfId="14" applyFont="1" applyFill="1" applyBorder="1" applyAlignment="1">
      <alignment horizontal="center"/>
    </xf>
    <xf numFmtId="49" fontId="9" fillId="0" borderId="0" xfId="14" applyNumberFormat="1" applyFont="1" applyBorder="1" applyAlignment="1">
      <alignment horizontal="center"/>
    </xf>
    <xf numFmtId="0" fontId="20" fillId="0" borderId="0" xfId="6" applyFont="1" applyBorder="1"/>
    <xf numFmtId="0" fontId="14" fillId="0" borderId="0" xfId="6" applyFont="1" applyBorder="1" applyAlignment="1">
      <alignment horizontal="right"/>
    </xf>
    <xf numFmtId="49" fontId="14" fillId="0" borderId="0" xfId="6" applyNumberFormat="1" applyFont="1" applyBorder="1" applyAlignment="1">
      <alignment horizontal="center"/>
    </xf>
    <xf numFmtId="0" fontId="14" fillId="0" borderId="0" xfId="6" applyFont="1" applyBorder="1" applyAlignment="1">
      <alignment horizontal="center"/>
    </xf>
    <xf numFmtId="0" fontId="14" fillId="0" borderId="0" xfId="6" applyFont="1" applyFill="1" applyBorder="1" applyAlignment="1">
      <alignment horizontal="center"/>
    </xf>
    <xf numFmtId="16" fontId="14" fillId="0" borderId="0" xfId="6" applyNumberFormat="1" applyFont="1" applyBorder="1" applyAlignment="1">
      <alignment horizontal="center"/>
    </xf>
    <xf numFmtId="0" fontId="20" fillId="0" borderId="0" xfId="6" applyFont="1" applyFill="1" applyBorder="1" applyAlignment="1">
      <alignment horizontal="right"/>
    </xf>
    <xf numFmtId="0" fontId="14" fillId="0" borderId="0" xfId="6" applyFont="1" applyAlignment="1">
      <alignment horizontal="left"/>
    </xf>
    <xf numFmtId="0" fontId="20" fillId="0" borderId="0" xfId="6" applyFont="1" applyAlignment="1">
      <alignment horizontal="right"/>
    </xf>
    <xf numFmtId="0" fontId="14" fillId="0" borderId="3" xfId="6" applyFont="1" applyBorder="1"/>
    <xf numFmtId="0" fontId="14" fillId="0" borderId="4" xfId="6" applyFont="1" applyBorder="1"/>
    <xf numFmtId="0" fontId="14" fillId="0" borderId="5" xfId="6" applyFont="1" applyBorder="1" applyAlignment="1">
      <alignment horizontal="left"/>
    </xf>
    <xf numFmtId="0" fontId="14" fillId="0" borderId="5" xfId="6" applyFont="1" applyBorder="1"/>
    <xf numFmtId="0" fontId="14" fillId="0" borderId="0" xfId="6" applyFont="1" applyBorder="1"/>
    <xf numFmtId="0" fontId="14" fillId="0" borderId="6" xfId="6" applyFont="1" applyBorder="1"/>
    <xf numFmtId="0" fontId="14" fillId="0" borderId="0" xfId="6" applyFont="1" applyBorder="1" applyAlignment="1">
      <alignment horizontal="left"/>
    </xf>
    <xf numFmtId="0" fontId="14" fillId="0" borderId="7" xfId="6" applyFont="1" applyBorder="1"/>
    <xf numFmtId="0" fontId="20" fillId="0" borderId="8" xfId="6" applyFont="1" applyBorder="1"/>
    <xf numFmtId="0" fontId="14" fillId="0" borderId="8" xfId="6" applyFont="1" applyBorder="1"/>
    <xf numFmtId="0" fontId="14" fillId="0" borderId="9" xfId="6" applyFont="1" applyBorder="1"/>
    <xf numFmtId="0" fontId="14" fillId="0" borderId="10" xfId="6" applyFont="1" applyBorder="1"/>
    <xf numFmtId="0" fontId="20" fillId="0" borderId="0" xfId="6" applyFont="1"/>
    <xf numFmtId="49" fontId="20" fillId="0" borderId="2" xfId="6" applyNumberFormat="1" applyFont="1" applyBorder="1" applyAlignment="1">
      <alignment horizontal="right"/>
    </xf>
    <xf numFmtId="0" fontId="14" fillId="0" borderId="2" xfId="6" applyFont="1" applyBorder="1"/>
    <xf numFmtId="0" fontId="14" fillId="0" borderId="0" xfId="14" applyFont="1"/>
    <xf numFmtId="0" fontId="14" fillId="0" borderId="0" xfId="14" applyFont="1" applyBorder="1"/>
    <xf numFmtId="0" fontId="24" fillId="0" borderId="0" xfId="7" applyFont="1" applyFill="1" applyAlignment="1">
      <alignment horizontal="right"/>
    </xf>
    <xf numFmtId="49" fontId="14" fillId="0" borderId="0" xfId="14" applyNumberFormat="1" applyFont="1"/>
    <xf numFmtId="0" fontId="14" fillId="0" borderId="2" xfId="14" applyFont="1" applyBorder="1" applyAlignment="1">
      <alignment horizontal="center"/>
    </xf>
    <xf numFmtId="167" fontId="14" fillId="0" borderId="2" xfId="14" applyNumberFormat="1" applyFont="1" applyFill="1" applyBorder="1" applyAlignment="1">
      <alignment horizontal="center"/>
    </xf>
    <xf numFmtId="0" fontId="20" fillId="0" borderId="2" xfId="14" applyFont="1" applyBorder="1" applyAlignment="1">
      <alignment horizontal="center"/>
    </xf>
    <xf numFmtId="0" fontId="20" fillId="0" borderId="2" xfId="14" applyNumberFormat="1" applyFont="1" applyBorder="1" applyAlignment="1">
      <alignment horizontal="center"/>
    </xf>
    <xf numFmtId="167" fontId="20" fillId="0" borderId="2" xfId="14" applyNumberFormat="1" applyFont="1" applyFill="1" applyBorder="1" applyAlignment="1">
      <alignment horizontal="center"/>
    </xf>
    <xf numFmtId="0" fontId="20" fillId="0" borderId="2" xfId="14" applyFont="1" applyFill="1" applyBorder="1" applyAlignment="1">
      <alignment horizontal="center"/>
    </xf>
    <xf numFmtId="0" fontId="14" fillId="0" borderId="2" xfId="14" applyFont="1" applyFill="1" applyBorder="1" applyAlignment="1">
      <alignment horizontal="center"/>
    </xf>
    <xf numFmtId="0" fontId="14" fillId="0" borderId="2" xfId="14" quotePrefix="1" applyFont="1" applyFill="1" applyBorder="1" applyAlignment="1">
      <alignment horizontal="center"/>
    </xf>
    <xf numFmtId="168" fontId="9" fillId="0" borderId="0" xfId="7" applyNumberFormat="1" applyFont="1" applyFill="1" applyAlignment="1">
      <alignment horizontal="center"/>
    </xf>
    <xf numFmtId="0" fontId="5" fillId="4" borderId="0" xfId="7" applyFont="1" applyFill="1" applyAlignment="1"/>
    <xf numFmtId="0" fontId="9" fillId="4" borderId="0" xfId="7" applyFont="1" applyFill="1" applyAlignment="1">
      <alignment horizontal="right"/>
    </xf>
    <xf numFmtId="0" fontId="5" fillId="4" borderId="0" xfId="7" applyFont="1" applyFill="1" applyAlignment="1">
      <alignment horizontal="center"/>
    </xf>
    <xf numFmtId="0" fontId="14" fillId="4" borderId="0" xfId="14" applyFont="1" applyFill="1" applyAlignment="1">
      <alignment horizontal="center"/>
    </xf>
    <xf numFmtId="168" fontId="9" fillId="4" borderId="0" xfId="7" applyNumberFormat="1" applyFont="1" applyFill="1" applyAlignment="1">
      <alignment horizontal="center"/>
    </xf>
    <xf numFmtId="0" fontId="9" fillId="4" borderId="0" xfId="7" applyFont="1" applyFill="1" applyAlignment="1">
      <alignment horizontal="center"/>
    </xf>
    <xf numFmtId="168" fontId="5" fillId="4" borderId="0" xfId="7" applyNumberFormat="1" applyFont="1" applyFill="1" applyAlignment="1">
      <alignment horizontal="center"/>
    </xf>
    <xf numFmtId="0" fontId="9" fillId="4" borderId="0" xfId="7" applyFont="1" applyFill="1" applyAlignment="1"/>
    <xf numFmtId="0" fontId="9" fillId="0" borderId="4" xfId="6" applyFont="1" applyBorder="1"/>
    <xf numFmtId="0" fontId="20" fillId="0" borderId="0" xfId="6" applyFont="1" applyBorder="1" applyAlignment="1">
      <alignment horizontal="right"/>
    </xf>
    <xf numFmtId="0" fontId="9" fillId="0" borderId="0" xfId="17" applyFont="1"/>
    <xf numFmtId="0" fontId="1" fillId="0" borderId="0" xfId="6" applyFont="1"/>
    <xf numFmtId="0" fontId="9" fillId="0" borderId="0" xfId="17" applyFont="1" applyAlignment="1">
      <alignment horizontal="right"/>
    </xf>
    <xf numFmtId="0" fontId="5" fillId="0" borderId="0" xfId="17" applyFont="1" applyAlignment="1">
      <alignment horizontal="center"/>
    </xf>
    <xf numFmtId="0" fontId="9" fillId="0" borderId="0" xfId="17" applyFont="1" applyAlignment="1"/>
    <xf numFmtId="0" fontId="5" fillId="0" borderId="0" xfId="17" applyFont="1" applyBorder="1"/>
    <xf numFmtId="0" fontId="12" fillId="0" borderId="0" xfId="17" applyFont="1" applyFill="1" applyBorder="1" applyAlignment="1">
      <alignment horizontal="center"/>
    </xf>
    <xf numFmtId="0" fontId="9" fillId="0" borderId="5" xfId="17" applyFont="1" applyBorder="1" applyAlignment="1"/>
    <xf numFmtId="0" fontId="21" fillId="0" borderId="5" xfId="17" applyFont="1" applyBorder="1" applyAlignment="1">
      <alignment horizontal="center"/>
    </xf>
    <xf numFmtId="0" fontId="9" fillId="0" borderId="5" xfId="17" applyFont="1" applyBorder="1" applyAlignment="1">
      <alignment horizontal="center"/>
    </xf>
    <xf numFmtId="0" fontId="9" fillId="0" borderId="9" xfId="17" applyFont="1" applyBorder="1" applyAlignment="1"/>
    <xf numFmtId="0" fontId="9" fillId="0" borderId="9" xfId="17" applyFont="1" applyBorder="1" applyAlignment="1">
      <alignment horizontal="center"/>
    </xf>
    <xf numFmtId="0" fontId="12" fillId="0" borderId="9" xfId="17" applyFont="1" applyFill="1" applyBorder="1" applyAlignment="1">
      <alignment horizontal="center"/>
    </xf>
    <xf numFmtId="0" fontId="5" fillId="0" borderId="9" xfId="17" applyFont="1" applyBorder="1" applyAlignment="1">
      <alignment horizontal="center"/>
    </xf>
    <xf numFmtId="0" fontId="5" fillId="0" borderId="9" xfId="17" applyFont="1" applyBorder="1" applyAlignment="1"/>
    <xf numFmtId="0" fontId="0" fillId="0" borderId="0" xfId="0" applyFont="1" applyBorder="1"/>
    <xf numFmtId="0" fontId="2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20" fillId="0" borderId="2" xfId="6" applyFont="1" applyBorder="1"/>
    <xf numFmtId="0" fontId="20" fillId="0" borderId="2" xfId="6" applyFont="1" applyBorder="1" applyAlignment="1">
      <alignment horizontal="center"/>
    </xf>
    <xf numFmtId="0" fontId="14" fillId="11" borderId="2" xfId="6" applyFont="1" applyFill="1" applyBorder="1" applyAlignment="1">
      <alignment horizontal="center"/>
    </xf>
    <xf numFmtId="0" fontId="14" fillId="0" borderId="2" xfId="6" applyFont="1" applyBorder="1" applyAlignment="1">
      <alignment horizontal="center"/>
    </xf>
    <xf numFmtId="49" fontId="14" fillId="0" borderId="2" xfId="6" applyNumberFormat="1" applyFont="1" applyBorder="1" applyAlignment="1">
      <alignment horizontal="center"/>
    </xf>
    <xf numFmtId="0" fontId="14" fillId="0" borderId="0" xfId="6" applyFont="1" applyAlignment="1">
      <alignment horizontal="center"/>
    </xf>
    <xf numFmtId="49" fontId="14" fillId="0" borderId="0" xfId="6" applyNumberFormat="1" applyFont="1" applyAlignment="1">
      <alignment horizontal="center"/>
    </xf>
    <xf numFmtId="0" fontId="9" fillId="0" borderId="2" xfId="6" applyFont="1" applyBorder="1" applyAlignment="1">
      <alignment horizontal="center"/>
    </xf>
    <xf numFmtId="0" fontId="9" fillId="0" borderId="2" xfId="14" applyFont="1" applyFill="1" applyBorder="1" applyAlignment="1">
      <alignment horizontal="center"/>
    </xf>
    <xf numFmtId="14" fontId="14" fillId="0" borderId="0" xfId="14" applyNumberFormat="1" applyFont="1" applyAlignment="1">
      <alignment vertical="center"/>
    </xf>
    <xf numFmtId="0" fontId="14" fillId="0" borderId="2" xfId="14" applyNumberFormat="1" applyFont="1" applyBorder="1" applyAlignment="1">
      <alignment horizontal="center"/>
    </xf>
    <xf numFmtId="49" fontId="20" fillId="0" borderId="2" xfId="6" applyNumberFormat="1" applyFont="1" applyBorder="1" applyAlignment="1">
      <alignment horizontal="center"/>
    </xf>
    <xf numFmtId="0" fontId="22" fillId="0" borderId="0" xfId="14" applyFont="1" applyFill="1"/>
    <xf numFmtId="0" fontId="9" fillId="0" borderId="11" xfId="12" applyFont="1" applyBorder="1"/>
    <xf numFmtId="0" fontId="5" fillId="0" borderId="11" xfId="12" applyFont="1" applyBorder="1" applyAlignment="1">
      <alignment horizontal="center" vertical="center"/>
    </xf>
    <xf numFmtId="0" fontId="9" fillId="0" borderId="12" xfId="12" applyFont="1" applyBorder="1"/>
    <xf numFmtId="0" fontId="9" fillId="0" borderId="13" xfId="12" applyFont="1" applyBorder="1"/>
    <xf numFmtId="0" fontId="9" fillId="0" borderId="14" xfId="12" applyFont="1" applyBorder="1"/>
    <xf numFmtId="0" fontId="9" fillId="0" borderId="11" xfId="12" applyFont="1" applyFill="1" applyBorder="1"/>
    <xf numFmtId="0" fontId="9" fillId="0" borderId="0" xfId="12" applyFont="1"/>
    <xf numFmtId="0" fontId="5" fillId="0" borderId="11" xfId="7" applyFont="1" applyBorder="1" applyAlignment="1">
      <alignment vertical="center"/>
    </xf>
    <xf numFmtId="0" fontId="5" fillId="0" borderId="13" xfId="7" applyFont="1" applyBorder="1" applyAlignment="1">
      <alignment horizontal="center"/>
    </xf>
    <xf numFmtId="0" fontId="5" fillId="0" borderId="15" xfId="7" applyFont="1" applyBorder="1" applyAlignment="1">
      <alignment horizontal="center"/>
    </xf>
    <xf numFmtId="0" fontId="5" fillId="0" borderId="16" xfId="7" applyFont="1" applyBorder="1" applyAlignment="1">
      <alignment horizontal="center"/>
    </xf>
    <xf numFmtId="0" fontId="5" fillId="0" borderId="17" xfId="7" applyFont="1" applyBorder="1" applyAlignment="1">
      <alignment horizontal="center"/>
    </xf>
    <xf numFmtId="0" fontId="5" fillId="0" borderId="13" xfId="7" applyFont="1" applyFill="1" applyBorder="1" applyAlignment="1">
      <alignment horizontal="center"/>
    </xf>
    <xf numFmtId="0" fontId="20" fillId="0" borderId="11" xfId="9" applyFont="1" applyFill="1" applyBorder="1" applyAlignment="1">
      <alignment horizontal="center"/>
    </xf>
    <xf numFmtId="0" fontId="5" fillId="0" borderId="0" xfId="7" applyFont="1" applyAlignment="1">
      <alignment vertical="center"/>
    </xf>
    <xf numFmtId="0" fontId="9" fillId="0" borderId="18" xfId="7" applyFont="1" applyBorder="1"/>
    <xf numFmtId="0" fontId="5" fillId="0" borderId="19" xfId="7" applyFont="1" applyFill="1" applyBorder="1" applyAlignment="1">
      <alignment horizontal="left" vertical="center"/>
    </xf>
    <xf numFmtId="0" fontId="9" fillId="0" borderId="20" xfId="7" applyFont="1" applyBorder="1" applyAlignment="1">
      <alignment horizontal="center"/>
    </xf>
    <xf numFmtId="0" fontId="9" fillId="0" borderId="21" xfId="7" applyFont="1" applyBorder="1" applyAlignment="1">
      <alignment horizontal="center"/>
    </xf>
    <xf numFmtId="0" fontId="9" fillId="0" borderId="22" xfId="7" applyFont="1" applyBorder="1" applyAlignment="1">
      <alignment horizontal="center"/>
    </xf>
    <xf numFmtId="0" fontId="9" fillId="0" borderId="18" xfId="7" applyFont="1" applyFill="1" applyBorder="1" applyAlignment="1">
      <alignment horizontal="center"/>
    </xf>
    <xf numFmtId="0" fontId="9" fillId="0" borderId="0" xfId="7" applyFont="1"/>
    <xf numFmtId="0" fontId="9" fillId="4" borderId="23" xfId="7" applyFont="1" applyFill="1" applyBorder="1"/>
    <xf numFmtId="0" fontId="9" fillId="4" borderId="24" xfId="7" applyFont="1" applyFill="1" applyBorder="1" applyAlignment="1">
      <alignment horizontal="left" vertical="center"/>
    </xf>
    <xf numFmtId="0" fontId="9" fillId="4" borderId="25" xfId="7" applyFont="1" applyFill="1" applyBorder="1" applyAlignment="1">
      <alignment horizontal="center"/>
    </xf>
    <xf numFmtId="0" fontId="9" fillId="4" borderId="2" xfId="7" applyFont="1" applyFill="1" applyBorder="1" applyAlignment="1">
      <alignment horizontal="center"/>
    </xf>
    <xf numFmtId="0" fontId="9" fillId="4" borderId="26" xfId="7" applyFont="1" applyFill="1" applyBorder="1" applyAlignment="1">
      <alignment horizontal="center"/>
    </xf>
    <xf numFmtId="0" fontId="9" fillId="4" borderId="24" xfId="7" applyFont="1" applyFill="1" applyBorder="1" applyAlignment="1">
      <alignment horizontal="center"/>
    </xf>
    <xf numFmtId="0" fontId="9" fillId="4" borderId="23" xfId="7" applyFont="1" applyFill="1" applyBorder="1" applyAlignment="1">
      <alignment horizontal="center"/>
    </xf>
    <xf numFmtId="0" fontId="9" fillId="0" borderId="23" xfId="7" applyFont="1" applyBorder="1"/>
    <xf numFmtId="0" fontId="9" fillId="0" borderId="24" xfId="7" applyFont="1" applyFill="1" applyBorder="1" applyAlignment="1">
      <alignment horizontal="left" vertical="center"/>
    </xf>
    <xf numFmtId="0" fontId="9" fillId="0" borderId="25" xfId="7" applyFont="1" applyFill="1" applyBorder="1" applyAlignment="1">
      <alignment horizontal="center"/>
    </xf>
    <xf numFmtId="0" fontId="9" fillId="0" borderId="2" xfId="7" applyFont="1" applyFill="1" applyBorder="1" applyAlignment="1">
      <alignment horizontal="center"/>
    </xf>
    <xf numFmtId="0" fontId="9" fillId="0" borderId="26" xfId="7" applyFont="1" applyFill="1" applyBorder="1" applyAlignment="1">
      <alignment horizontal="center"/>
    </xf>
    <xf numFmtId="0" fontId="9" fillId="0" borderId="24" xfId="7" applyFont="1" applyFill="1" applyBorder="1" applyAlignment="1">
      <alignment horizontal="center"/>
    </xf>
    <xf numFmtId="0" fontId="9" fillId="0" borderId="23" xfId="7" applyFont="1" applyFill="1" applyBorder="1" applyAlignment="1">
      <alignment horizontal="center"/>
    </xf>
    <xf numFmtId="0" fontId="9" fillId="4" borderId="25" xfId="12" applyFont="1" applyFill="1" applyBorder="1"/>
    <xf numFmtId="0" fontId="25" fillId="12" borderId="24" xfId="7" applyFont="1" applyFill="1" applyBorder="1" applyAlignment="1">
      <alignment horizontal="center"/>
    </xf>
    <xf numFmtId="0" fontId="9" fillId="0" borderId="25" xfId="12" applyFont="1" applyFill="1" applyBorder="1"/>
    <xf numFmtId="0" fontId="9" fillId="13" borderId="24" xfId="7" applyFont="1" applyFill="1" applyBorder="1" applyAlignment="1">
      <alignment horizontal="center"/>
    </xf>
    <xf numFmtId="0" fontId="9" fillId="4" borderId="27" xfId="7" applyFont="1" applyFill="1" applyBorder="1"/>
    <xf numFmtId="0" fontId="9" fillId="4" borderId="28" xfId="12" applyFont="1" applyFill="1" applyBorder="1"/>
    <xf numFmtId="0" fontId="9" fillId="4" borderId="28" xfId="7" applyFont="1" applyFill="1" applyBorder="1" applyAlignment="1">
      <alignment horizontal="center"/>
    </xf>
    <xf numFmtId="0" fontId="9" fillId="4" borderId="29" xfId="7" applyFont="1" applyFill="1" applyBorder="1" applyAlignment="1">
      <alignment horizontal="center"/>
    </xf>
    <xf numFmtId="0" fontId="9" fillId="4" borderId="30" xfId="7" applyFont="1" applyFill="1" applyBorder="1" applyAlignment="1">
      <alignment horizontal="center"/>
    </xf>
    <xf numFmtId="0" fontId="9" fillId="4" borderId="31" xfId="7" applyFont="1" applyFill="1" applyBorder="1" applyAlignment="1">
      <alignment horizontal="center"/>
    </xf>
    <xf numFmtId="0" fontId="9" fillId="4" borderId="27" xfId="7" applyFont="1" applyFill="1" applyBorder="1" applyAlignment="1">
      <alignment horizontal="center"/>
    </xf>
    <xf numFmtId="0" fontId="9" fillId="0" borderId="19" xfId="7" applyFont="1" applyFill="1" applyBorder="1" applyAlignment="1">
      <alignment horizontal="center"/>
    </xf>
    <xf numFmtId="0" fontId="9" fillId="0" borderId="23" xfId="7" quotePrefix="1" applyFont="1" applyFill="1" applyBorder="1" applyAlignment="1">
      <alignment horizontal="center"/>
    </xf>
    <xf numFmtId="0" fontId="9" fillId="4" borderId="23" xfId="7" quotePrefix="1" applyFont="1" applyFill="1" applyBorder="1" applyAlignment="1">
      <alignment horizontal="center"/>
    </xf>
    <xf numFmtId="16" fontId="9" fillId="0" borderId="23" xfId="7" quotePrefix="1" applyNumberFormat="1" applyFont="1" applyFill="1" applyBorder="1" applyAlignment="1">
      <alignment horizontal="center"/>
    </xf>
    <xf numFmtId="0" fontId="5" fillId="4" borderId="27" xfId="7" applyFont="1" applyFill="1" applyBorder="1" applyAlignment="1">
      <alignment horizontal="center"/>
    </xf>
    <xf numFmtId="0" fontId="5" fillId="4" borderId="23" xfId="7" applyFont="1" applyFill="1" applyBorder="1" applyAlignment="1">
      <alignment horizontal="center"/>
    </xf>
    <xf numFmtId="0" fontId="5" fillId="0" borderId="11" xfId="7" applyFont="1" applyFill="1" applyBorder="1" applyAlignment="1">
      <alignment horizontal="center"/>
    </xf>
    <xf numFmtId="0" fontId="5" fillId="13" borderId="24" xfId="7" applyFont="1" applyFill="1" applyBorder="1" applyAlignment="1">
      <alignment horizontal="center"/>
    </xf>
    <xf numFmtId="0" fontId="9" fillId="13" borderId="23" xfId="7" applyFont="1" applyFill="1" applyBorder="1" applyAlignment="1">
      <alignment horizontal="center"/>
    </xf>
    <xf numFmtId="0" fontId="9" fillId="0" borderId="27" xfId="7" applyFont="1" applyBorder="1"/>
    <xf numFmtId="0" fontId="22" fillId="0" borderId="0" xfId="14" applyFont="1" applyFill="1" applyBorder="1"/>
    <xf numFmtId="0" fontId="14" fillId="0" borderId="10" xfId="14" applyFont="1" applyBorder="1"/>
    <xf numFmtId="16" fontId="9" fillId="4" borderId="23" xfId="7" quotePrefix="1" applyNumberFormat="1" applyFont="1" applyFill="1" applyBorder="1" applyAlignment="1">
      <alignment horizontal="center"/>
    </xf>
    <xf numFmtId="0" fontId="5" fillId="4" borderId="24" xfId="7" applyFont="1" applyFill="1" applyBorder="1" applyAlignment="1">
      <alignment horizontal="center"/>
    </xf>
    <xf numFmtId="0" fontId="9" fillId="0" borderId="28" xfId="12" applyFont="1" applyFill="1" applyBorder="1"/>
    <xf numFmtId="0" fontId="9" fillId="0" borderId="28" xfId="7" applyFont="1" applyFill="1" applyBorder="1" applyAlignment="1">
      <alignment horizontal="center"/>
    </xf>
    <xf numFmtId="0" fontId="9" fillId="0" borderId="29" xfId="7" applyFont="1" applyFill="1" applyBorder="1" applyAlignment="1">
      <alignment horizontal="center"/>
    </xf>
    <xf numFmtId="0" fontId="9" fillId="0" borderId="30" xfId="7" applyFont="1" applyFill="1" applyBorder="1" applyAlignment="1">
      <alignment horizontal="center"/>
    </xf>
    <xf numFmtId="0" fontId="9" fillId="0" borderId="27" xfId="7" applyFont="1" applyFill="1" applyBorder="1" applyAlignment="1">
      <alignment horizontal="center"/>
    </xf>
    <xf numFmtId="0" fontId="5" fillId="0" borderId="24" xfId="7" applyFont="1" applyFill="1" applyBorder="1" applyAlignment="1">
      <alignment horizontal="center"/>
    </xf>
    <xf numFmtId="0" fontId="9" fillId="0" borderId="31" xfId="7" applyFont="1" applyFill="1" applyBorder="1" applyAlignment="1">
      <alignment horizontal="left" vertical="center"/>
    </xf>
    <xf numFmtId="0" fontId="9" fillId="0" borderId="31" xfId="7" applyFont="1" applyFill="1" applyBorder="1" applyAlignment="1">
      <alignment horizontal="center"/>
    </xf>
    <xf numFmtId="0" fontId="9" fillId="0" borderId="0" xfId="7" applyFont="1" applyFill="1" applyAlignment="1"/>
    <xf numFmtId="0" fontId="9" fillId="4" borderId="2" xfId="14" applyFont="1" applyFill="1" applyBorder="1" applyAlignment="1">
      <alignment horizontal="center" vertical="center"/>
    </xf>
    <xf numFmtId="167" fontId="9" fillId="0" borderId="2" xfId="14" applyNumberFormat="1" applyFont="1" applyFill="1" applyBorder="1" applyAlignment="1"/>
    <xf numFmtId="0" fontId="15" fillId="4" borderId="2" xfId="2" applyFont="1" applyFill="1" applyBorder="1" applyAlignment="1">
      <alignment horizontal="center"/>
    </xf>
    <xf numFmtId="167" fontId="5" fillId="0" borderId="2" xfId="14" applyNumberFormat="1" applyFont="1" applyFill="1" applyBorder="1" applyAlignment="1">
      <alignment horizontal="center"/>
    </xf>
    <xf numFmtId="0" fontId="25" fillId="0" borderId="2" xfId="14" applyFont="1" applyFill="1" applyBorder="1" applyAlignment="1">
      <alignment horizontal="center"/>
    </xf>
    <xf numFmtId="0" fontId="5" fillId="0" borderId="2" xfId="14" applyFont="1" applyFill="1" applyBorder="1" applyAlignment="1">
      <alignment horizontal="center"/>
    </xf>
    <xf numFmtId="0" fontId="9" fillId="0" borderId="2" xfId="7" applyFont="1" applyFill="1" applyBorder="1" applyAlignment="1">
      <alignment horizontal="left" vertical="center"/>
    </xf>
    <xf numFmtId="0" fontId="14" fillId="4" borderId="0" xfId="14" applyFont="1" applyFill="1"/>
    <xf numFmtId="168" fontId="5" fillId="4" borderId="0" xfId="7" applyNumberFormat="1" applyFont="1" applyFill="1" applyAlignment="1"/>
    <xf numFmtId="0" fontId="9" fillId="0" borderId="0" xfId="7" applyFont="1" applyFill="1" applyAlignment="1">
      <alignment horizontal="right"/>
    </xf>
    <xf numFmtId="0" fontId="9" fillId="0" borderId="0" xfId="7" applyFont="1" applyFill="1" applyAlignment="1">
      <alignment horizontal="center"/>
    </xf>
    <xf numFmtId="0" fontId="14" fillId="0" borderId="0" xfId="14" applyFont="1" applyFill="1"/>
    <xf numFmtId="0" fontId="5" fillId="0" borderId="13" xfId="7" applyFont="1" applyBorder="1" applyAlignment="1">
      <alignment vertical="center"/>
    </xf>
    <xf numFmtId="0" fontId="5" fillId="0" borderId="11" xfId="7" applyFont="1" applyBorder="1" applyAlignment="1">
      <alignment horizontal="center"/>
    </xf>
    <xf numFmtId="0" fontId="9" fillId="0" borderId="19" xfId="7" applyFont="1" applyBorder="1"/>
    <xf numFmtId="0" fontId="5" fillId="0" borderId="18" xfId="7" applyFont="1" applyBorder="1"/>
    <xf numFmtId="0" fontId="9" fillId="4" borderId="24" xfId="7" applyFont="1" applyFill="1" applyBorder="1"/>
    <xf numFmtId="0" fontId="9" fillId="4" borderId="23" xfId="12" applyFont="1" applyFill="1" applyBorder="1" applyAlignment="1">
      <alignment horizontal="left"/>
    </xf>
    <xf numFmtId="0" fontId="9" fillId="0" borderId="24" xfId="7" applyFont="1" applyBorder="1"/>
    <xf numFmtId="0" fontId="9" fillId="0" borderId="23" xfId="7" applyFont="1" applyFill="1" applyBorder="1" applyAlignment="1">
      <alignment horizontal="left"/>
    </xf>
    <xf numFmtId="0" fontId="5" fillId="0" borderId="23" xfId="7" applyFont="1" applyFill="1" applyBorder="1" applyAlignment="1">
      <alignment horizontal="center"/>
    </xf>
    <xf numFmtId="0" fontId="9" fillId="0" borderId="23" xfId="12" applyFont="1" applyBorder="1" applyAlignment="1">
      <alignment horizontal="left"/>
    </xf>
    <xf numFmtId="0" fontId="25" fillId="0" borderId="24" xfId="7" applyFont="1" applyFill="1" applyBorder="1" applyAlignment="1">
      <alignment horizontal="center"/>
    </xf>
    <xf numFmtId="0" fontId="9" fillId="0" borderId="31" xfId="7" applyFont="1" applyBorder="1"/>
    <xf numFmtId="0" fontId="9" fillId="0" borderId="27" xfId="12" applyFont="1" applyBorder="1" applyAlignment="1">
      <alignment horizontal="left"/>
    </xf>
    <xf numFmtId="0" fontId="5" fillId="0" borderId="27" xfId="7" applyFont="1" applyFill="1" applyBorder="1" applyAlignment="1">
      <alignment horizontal="center"/>
    </xf>
    <xf numFmtId="0" fontId="9" fillId="0" borderId="19" xfId="12" applyFont="1" applyBorder="1"/>
    <xf numFmtId="0" fontId="9" fillId="0" borderId="20" xfId="7" applyFont="1" applyFill="1" applyBorder="1" applyAlignment="1">
      <alignment horizontal="center"/>
    </xf>
    <xf numFmtId="0" fontId="9" fillId="0" borderId="21" xfId="7" applyFont="1" applyFill="1" applyBorder="1" applyAlignment="1">
      <alignment horizontal="center"/>
    </xf>
    <xf numFmtId="0" fontId="9" fillId="0" borderId="22" xfId="7" applyFont="1" applyFill="1" applyBorder="1" applyAlignment="1">
      <alignment horizontal="center"/>
    </xf>
    <xf numFmtId="0" fontId="9" fillId="4" borderId="24" xfId="12" applyFont="1" applyFill="1" applyBorder="1"/>
    <xf numFmtId="0" fontId="9" fillId="4" borderId="23" xfId="7" applyFont="1" applyFill="1" applyBorder="1" applyAlignment="1">
      <alignment horizontal="left"/>
    </xf>
    <xf numFmtId="0" fontId="9" fillId="0" borderId="24" xfId="12" applyFont="1" applyBorder="1"/>
    <xf numFmtId="0" fontId="14" fillId="0" borderId="31" xfId="14" applyFont="1" applyBorder="1"/>
    <xf numFmtId="0" fontId="5" fillId="0" borderId="31" xfId="7" applyFont="1" applyFill="1" applyBorder="1" applyAlignment="1">
      <alignment horizontal="center"/>
    </xf>
    <xf numFmtId="0" fontId="5" fillId="0" borderId="19" xfId="7" applyFont="1" applyBorder="1" applyAlignment="1">
      <alignment vertical="center"/>
    </xf>
    <xf numFmtId="0" fontId="5" fillId="0" borderId="18" xfId="7" applyFont="1" applyBorder="1" applyAlignment="1">
      <alignment vertical="center"/>
    </xf>
    <xf numFmtId="0" fontId="9" fillId="0" borderId="23" xfId="7" applyFont="1" applyFill="1" applyBorder="1"/>
    <xf numFmtId="0" fontId="5" fillId="0" borderId="23" xfId="7" applyFont="1" applyBorder="1" applyAlignment="1">
      <alignment vertical="center"/>
    </xf>
    <xf numFmtId="0" fontId="9" fillId="0" borderId="23" xfId="12" applyFont="1" applyBorder="1"/>
    <xf numFmtId="0" fontId="9" fillId="0" borderId="27" xfId="12" applyFont="1" applyBorder="1"/>
    <xf numFmtId="0" fontId="5" fillId="8" borderId="2" xfId="12" applyFont="1" applyFill="1" applyBorder="1"/>
    <xf numFmtId="0" fontId="9" fillId="0" borderId="26" xfId="14" applyFont="1" applyBorder="1"/>
    <xf numFmtId="0" fontId="9" fillId="0" borderId="32" xfId="12" applyFont="1" applyBorder="1"/>
    <xf numFmtId="0" fontId="9" fillId="0" borderId="33" xfId="12" applyFont="1" applyBorder="1"/>
    <xf numFmtId="0" fontId="9" fillId="0" borderId="0" xfId="12" applyFont="1" applyBorder="1"/>
    <xf numFmtId="0" fontId="14" fillId="0" borderId="26" xfId="14" applyFont="1" applyBorder="1"/>
    <xf numFmtId="0" fontId="15" fillId="0" borderId="0" xfId="1"/>
    <xf numFmtId="49" fontId="7" fillId="14" borderId="0" xfId="13" applyNumberFormat="1" applyFont="1" applyFill="1" applyAlignment="1">
      <alignment horizontal="left" vertical="center"/>
    </xf>
    <xf numFmtId="49" fontId="10" fillId="14" borderId="0" xfId="13" applyNumberFormat="1" applyFont="1" applyFill="1" applyAlignment="1">
      <alignment horizontal="left" vertical="center"/>
    </xf>
    <xf numFmtId="166" fontId="1" fillId="8" borderId="0" xfId="6" applyNumberFormat="1" applyFont="1" applyFill="1" applyBorder="1" applyAlignment="1">
      <alignment horizontal="left"/>
    </xf>
    <xf numFmtId="49" fontId="9" fillId="6" borderId="1" xfId="13" applyNumberFormat="1" applyFont="1" applyFill="1" applyBorder="1" applyAlignment="1">
      <alignment horizontal="left"/>
    </xf>
    <xf numFmtId="49" fontId="9" fillId="6" borderId="1" xfId="13" applyNumberFormat="1" applyFont="1" applyFill="1" applyBorder="1" applyAlignment="1">
      <alignment horizontal="left" vertical="center"/>
    </xf>
    <xf numFmtId="0" fontId="1" fillId="6" borderId="1" xfId="13" applyFont="1" applyFill="1" applyBorder="1"/>
    <xf numFmtId="0" fontId="1" fillId="6" borderId="1" xfId="13" applyFont="1" applyFill="1" applyBorder="1" applyAlignment="1"/>
    <xf numFmtId="165" fontId="1" fillId="6" borderId="1" xfId="13" applyNumberFormat="1" applyFont="1" applyFill="1" applyBorder="1" applyAlignment="1">
      <alignment horizontal="center"/>
    </xf>
    <xf numFmtId="0" fontId="22" fillId="0" borderId="0" xfId="17" applyFont="1" applyBorder="1"/>
    <xf numFmtId="0" fontId="22" fillId="0" borderId="5" xfId="17" applyFont="1" applyBorder="1"/>
    <xf numFmtId="0" fontId="5" fillId="15" borderId="2" xfId="17" applyFont="1" applyFill="1" applyBorder="1" applyAlignment="1">
      <alignment horizontal="center"/>
    </xf>
    <xf numFmtId="0" fontId="21" fillId="15" borderId="2" xfId="0" applyFont="1" applyFill="1" applyBorder="1"/>
    <xf numFmtId="0" fontId="0" fillId="15" borderId="2" xfId="0" applyFont="1" applyFill="1" applyBorder="1"/>
    <xf numFmtId="0" fontId="5" fillId="16" borderId="26" xfId="17" applyFont="1" applyFill="1" applyBorder="1" applyAlignment="1">
      <alignment horizontal="center"/>
    </xf>
    <xf numFmtId="0" fontId="20" fillId="16" borderId="26" xfId="0" applyFont="1" applyFill="1" applyBorder="1" applyAlignment="1">
      <alignment horizontal="center"/>
    </xf>
    <xf numFmtId="0" fontId="0" fillId="16" borderId="26" xfId="0" applyFont="1" applyFill="1" applyBorder="1" applyAlignment="1">
      <alignment horizontal="center"/>
    </xf>
    <xf numFmtId="0" fontId="5" fillId="15" borderId="33" xfId="17" applyFont="1" applyFill="1" applyBorder="1" applyAlignment="1">
      <alignment horizontal="center"/>
    </xf>
    <xf numFmtId="0" fontId="0" fillId="15" borderId="33" xfId="0" applyFont="1" applyFill="1" applyBorder="1" applyAlignment="1">
      <alignment horizontal="center"/>
    </xf>
    <xf numFmtId="0" fontId="20" fillId="15" borderId="33" xfId="0" applyFont="1" applyFill="1" applyBorder="1" applyAlignment="1">
      <alignment horizontal="center"/>
    </xf>
    <xf numFmtId="0" fontId="5" fillId="4" borderId="34" xfId="17" applyFont="1" applyFill="1" applyBorder="1" applyAlignment="1">
      <alignment horizontal="center"/>
    </xf>
    <xf numFmtId="0" fontId="5" fillId="4" borderId="25" xfId="17" applyFont="1" applyFill="1" applyBorder="1" applyAlignment="1">
      <alignment horizontal="center"/>
    </xf>
    <xf numFmtId="0" fontId="9" fillId="4" borderId="34" xfId="17" applyFont="1" applyFill="1" applyBorder="1" applyAlignment="1">
      <alignment horizontal="center"/>
    </xf>
    <xf numFmtId="0" fontId="9" fillId="4" borderId="25" xfId="17" applyFont="1" applyFill="1" applyBorder="1" applyAlignment="1">
      <alignment horizontal="center"/>
    </xf>
    <xf numFmtId="0" fontId="12" fillId="4" borderId="34" xfId="17" applyFont="1" applyFill="1" applyBorder="1" applyAlignment="1">
      <alignment horizontal="center"/>
    </xf>
    <xf numFmtId="0" fontId="12" fillId="4" borderId="25" xfId="17" applyFont="1" applyFill="1" applyBorder="1" applyAlignment="1">
      <alignment horizontal="center"/>
    </xf>
    <xf numFmtId="0" fontId="9" fillId="0" borderId="34" xfId="17" applyFont="1" applyBorder="1"/>
    <xf numFmtId="0" fontId="5" fillId="0" borderId="34" xfId="17" applyFont="1" applyBorder="1" applyAlignment="1"/>
    <xf numFmtId="0" fontId="5" fillId="16" borderId="25" xfId="17" applyFont="1" applyFill="1" applyBorder="1" applyAlignment="1">
      <alignment horizontal="center"/>
    </xf>
    <xf numFmtId="0" fontId="21" fillId="16" borderId="25" xfId="0" applyFont="1" applyFill="1" applyBorder="1"/>
    <xf numFmtId="0" fontId="0" fillId="16" borderId="25" xfId="0" applyFont="1" applyFill="1" applyBorder="1"/>
    <xf numFmtId="0" fontId="0" fillId="0" borderId="34" xfId="0" applyFont="1" applyBorder="1"/>
    <xf numFmtId="0" fontId="15" fillId="0" borderId="1" xfId="1" applyBorder="1"/>
    <xf numFmtId="0" fontId="23" fillId="5" borderId="1" xfId="7" applyFont="1" applyFill="1" applyBorder="1" applyAlignment="1">
      <alignment horizontal="left" vertical="top"/>
    </xf>
    <xf numFmtId="0" fontId="23" fillId="7" borderId="1" xfId="7" applyFont="1" applyFill="1" applyBorder="1" applyAlignment="1">
      <alignment horizontal="left" vertical="top"/>
    </xf>
    <xf numFmtId="0" fontId="23" fillId="9" borderId="1" xfId="7" applyFont="1" applyFill="1" applyBorder="1" applyAlignment="1">
      <alignment horizontal="left" vertical="top"/>
    </xf>
    <xf numFmtId="49" fontId="20" fillId="14" borderId="0" xfId="13" applyNumberFormat="1" applyFont="1" applyFill="1" applyAlignment="1">
      <alignment horizontal="left" vertical="center"/>
    </xf>
    <xf numFmtId="0" fontId="15" fillId="17" borderId="2" xfId="1" applyFill="1" applyBorder="1" applyAlignment="1">
      <alignment horizontal="center"/>
    </xf>
    <xf numFmtId="0" fontId="0" fillId="17" borderId="2" xfId="0" applyFill="1" applyBorder="1" applyAlignment="1">
      <alignment horizontal="center"/>
    </xf>
    <xf numFmtId="0" fontId="15" fillId="4" borderId="2" xfId="1" applyFill="1" applyBorder="1" applyAlignment="1">
      <alignment horizontal="center"/>
    </xf>
    <xf numFmtId="0" fontId="5" fillId="8" borderId="2" xfId="14" applyFont="1" applyFill="1" applyBorder="1"/>
    <xf numFmtId="0" fontId="20" fillId="17" borderId="2" xfId="14" applyNumberFormat="1" applyFont="1" applyFill="1" applyBorder="1" applyAlignment="1">
      <alignment horizontal="center"/>
    </xf>
    <xf numFmtId="0" fontId="26" fillId="4" borderId="2" xfId="2" applyFont="1" applyFill="1" applyBorder="1" applyAlignment="1">
      <alignment horizontal="center"/>
    </xf>
    <xf numFmtId="0" fontId="27" fillId="0" borderId="1" xfId="13" applyFont="1" applyBorder="1"/>
    <xf numFmtId="0" fontId="28" fillId="6" borderId="1" xfId="13" applyFont="1" applyFill="1" applyBorder="1"/>
    <xf numFmtId="0" fontId="28" fillId="0" borderId="1" xfId="13" applyFont="1" applyBorder="1"/>
    <xf numFmtId="0" fontId="28" fillId="9" borderId="1" xfId="13" applyFont="1" applyFill="1" applyBorder="1"/>
    <xf numFmtId="0" fontId="9" fillId="0" borderId="0" xfId="7" applyFont="1" applyFill="1" applyBorder="1" applyAlignment="1">
      <alignment textRotation="90"/>
    </xf>
    <xf numFmtId="0" fontId="9" fillId="0" borderId="0" xfId="7" applyFont="1" applyFill="1" applyAlignment="1">
      <alignment textRotation="90"/>
    </xf>
    <xf numFmtId="0" fontId="5" fillId="16" borderId="23" xfId="17" applyFont="1" applyFill="1" applyBorder="1" applyAlignment="1">
      <alignment horizontal="center"/>
    </xf>
    <xf numFmtId="0" fontId="5" fillId="15" borderId="23" xfId="17" applyFont="1" applyFill="1" applyBorder="1" applyAlignment="1">
      <alignment horizontal="center"/>
    </xf>
    <xf numFmtId="0" fontId="5" fillId="15" borderId="25" xfId="17" applyFont="1" applyFill="1" applyBorder="1" applyAlignment="1">
      <alignment horizontal="center"/>
    </xf>
  </cellXfs>
  <cellStyles count="21">
    <cellStyle name="Hyperlink" xfId="1" builtinId="8"/>
    <cellStyle name="Hyperlink 2" xfId="2"/>
    <cellStyle name="Hyperlink 2 2" xfId="3"/>
    <cellStyle name="Hyperlink 3" xfId="4"/>
    <cellStyle name="Hyperlink 3 2" xfId="5"/>
    <cellStyle name="Normal" xfId="0" builtinId="0"/>
    <cellStyle name="Normal 2" xfId="6"/>
    <cellStyle name="Normal 2 2" xfId="7"/>
    <cellStyle name="Normal 2 2 2" xfId="8"/>
    <cellStyle name="Normal 2 2 2 2" xfId="9"/>
    <cellStyle name="Normal 2 3" xfId="10"/>
    <cellStyle name="Normal 3" xfId="11"/>
    <cellStyle name="Normal 3 2" xfId="12"/>
    <cellStyle name="Normal 4" xfId="13"/>
    <cellStyle name="Normal 5" xfId="14"/>
    <cellStyle name="Normal 6" xfId="15"/>
    <cellStyle name="Normal 6 2" xfId="16"/>
    <cellStyle name="Normal 7" xfId="17"/>
    <cellStyle name="Normal 8" xfId="18"/>
    <cellStyle name="Normal 9" xfId="19"/>
    <cellStyle name="WinCalendar_BlankCells_35" xfId="20"/>
  </cellStyles>
  <dxfs count="14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2</xdr:row>
      <xdr:rowOff>85725</xdr:rowOff>
    </xdr:from>
    <xdr:to>
      <xdr:col>5</xdr:col>
      <xdr:colOff>104775</xdr:colOff>
      <xdr:row>2</xdr:row>
      <xdr:rowOff>733425</xdr:rowOff>
    </xdr:to>
    <xdr:grpSp>
      <xdr:nvGrpSpPr>
        <xdr:cNvPr id="3268" name="Group 39"/>
        <xdr:cNvGrpSpPr>
          <a:grpSpLocks noChangeAspect="1"/>
        </xdr:cNvGrpSpPr>
      </xdr:nvGrpSpPr>
      <xdr:grpSpPr bwMode="auto">
        <a:xfrm>
          <a:off x="1533525" y="419100"/>
          <a:ext cx="590550" cy="647700"/>
          <a:chOff x="1571625" y="533400"/>
          <a:chExt cx="847725" cy="923925"/>
        </a:xfrm>
      </xdr:grpSpPr>
      <xdr:sp macro="" textlink="">
        <xdr:nvSpPr>
          <xdr:cNvPr id="3304" name="Oval 40"/>
          <xdr:cNvSpPr>
            <a:spLocks noChangeArrowheads="1"/>
          </xdr:cNvSpPr>
        </xdr:nvSpPr>
        <xdr:spPr bwMode="auto">
          <a:xfrm>
            <a:off x="1571625" y="533400"/>
            <a:ext cx="847725" cy="923925"/>
          </a:xfrm>
          <a:prstGeom prst="ellipse">
            <a:avLst/>
          </a:prstGeom>
          <a:solidFill>
            <a:srgbClr val="C0C0C0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305" name="Oval 1"/>
          <xdr:cNvSpPr>
            <a:spLocks noChangeArrowheads="1"/>
          </xdr:cNvSpPr>
        </xdr:nvSpPr>
        <xdr:spPr bwMode="auto">
          <a:xfrm>
            <a:off x="1933575" y="923925"/>
            <a:ext cx="133350" cy="142875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10</xdr:col>
      <xdr:colOff>85725</xdr:colOff>
      <xdr:row>2</xdr:row>
      <xdr:rowOff>85725</xdr:rowOff>
    </xdr:from>
    <xdr:to>
      <xdr:col>13</xdr:col>
      <xdr:colOff>104775</xdr:colOff>
      <xdr:row>2</xdr:row>
      <xdr:rowOff>733425</xdr:rowOff>
    </xdr:to>
    <xdr:grpSp>
      <xdr:nvGrpSpPr>
        <xdr:cNvPr id="3269" name="Group 42"/>
        <xdr:cNvGrpSpPr>
          <a:grpSpLocks noChangeAspect="1"/>
        </xdr:cNvGrpSpPr>
      </xdr:nvGrpSpPr>
      <xdr:grpSpPr bwMode="auto">
        <a:xfrm>
          <a:off x="3057525" y="419100"/>
          <a:ext cx="590550" cy="647700"/>
          <a:chOff x="4391025" y="533400"/>
          <a:chExt cx="847725" cy="923925"/>
        </a:xfrm>
      </xdr:grpSpPr>
      <xdr:sp macro="" textlink="">
        <xdr:nvSpPr>
          <xdr:cNvPr id="3300" name="Oval 62"/>
          <xdr:cNvSpPr>
            <a:spLocks noChangeArrowheads="1"/>
          </xdr:cNvSpPr>
        </xdr:nvSpPr>
        <xdr:spPr bwMode="auto">
          <a:xfrm>
            <a:off x="4391025" y="533400"/>
            <a:ext cx="847725" cy="923925"/>
          </a:xfrm>
          <a:prstGeom prst="ellipse">
            <a:avLst/>
          </a:prstGeom>
          <a:solidFill>
            <a:srgbClr val="C0C0C0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301" name="Oval 67"/>
          <xdr:cNvSpPr>
            <a:spLocks noChangeArrowheads="1"/>
          </xdr:cNvSpPr>
        </xdr:nvSpPr>
        <xdr:spPr bwMode="auto">
          <a:xfrm>
            <a:off x="4752975" y="923925"/>
            <a:ext cx="133350" cy="142875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302" name="Oval 68"/>
          <xdr:cNvSpPr>
            <a:spLocks noChangeArrowheads="1"/>
          </xdr:cNvSpPr>
        </xdr:nvSpPr>
        <xdr:spPr bwMode="auto">
          <a:xfrm>
            <a:off x="4572000" y="923925"/>
            <a:ext cx="133350" cy="142875"/>
          </a:xfrm>
          <a:prstGeom prst="ellipse">
            <a:avLst/>
          </a:prstGeom>
          <a:solidFill>
            <a:srgbClr val="0000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303" name="Oval 69"/>
          <xdr:cNvSpPr>
            <a:spLocks noChangeArrowheads="1"/>
          </xdr:cNvSpPr>
        </xdr:nvSpPr>
        <xdr:spPr bwMode="auto">
          <a:xfrm>
            <a:off x="4943475" y="923925"/>
            <a:ext cx="133350" cy="142875"/>
          </a:xfrm>
          <a:prstGeom prst="ellipse">
            <a:avLst/>
          </a:prstGeom>
          <a:solidFill>
            <a:srgbClr val="0000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14</xdr:col>
      <xdr:colOff>85725</xdr:colOff>
      <xdr:row>2</xdr:row>
      <xdr:rowOff>85725</xdr:rowOff>
    </xdr:from>
    <xdr:to>
      <xdr:col>17</xdr:col>
      <xdr:colOff>104775</xdr:colOff>
      <xdr:row>2</xdr:row>
      <xdr:rowOff>733425</xdr:rowOff>
    </xdr:to>
    <xdr:grpSp>
      <xdr:nvGrpSpPr>
        <xdr:cNvPr id="3270" name="Group 47"/>
        <xdr:cNvGrpSpPr>
          <a:grpSpLocks noChangeAspect="1"/>
        </xdr:cNvGrpSpPr>
      </xdr:nvGrpSpPr>
      <xdr:grpSpPr bwMode="auto">
        <a:xfrm>
          <a:off x="3819525" y="419100"/>
          <a:ext cx="590550" cy="647700"/>
          <a:chOff x="5810250" y="523875"/>
          <a:chExt cx="847725" cy="923925"/>
        </a:xfrm>
      </xdr:grpSpPr>
      <xdr:sp macro="" textlink="">
        <xdr:nvSpPr>
          <xdr:cNvPr id="3297" name="Oval 63"/>
          <xdr:cNvSpPr>
            <a:spLocks noChangeArrowheads="1"/>
          </xdr:cNvSpPr>
        </xdr:nvSpPr>
        <xdr:spPr bwMode="auto">
          <a:xfrm>
            <a:off x="5810250" y="523875"/>
            <a:ext cx="847725" cy="923925"/>
          </a:xfrm>
          <a:prstGeom prst="ellipse">
            <a:avLst/>
          </a:prstGeom>
          <a:solidFill>
            <a:srgbClr val="C0C0C0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298" name="Oval 66"/>
          <xdr:cNvSpPr>
            <a:spLocks noChangeArrowheads="1"/>
          </xdr:cNvSpPr>
        </xdr:nvSpPr>
        <xdr:spPr bwMode="auto">
          <a:xfrm>
            <a:off x="6162675" y="914400"/>
            <a:ext cx="133350" cy="142875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299" name="Oval 70"/>
          <xdr:cNvSpPr>
            <a:spLocks noChangeArrowheads="1"/>
          </xdr:cNvSpPr>
        </xdr:nvSpPr>
        <xdr:spPr bwMode="auto">
          <a:xfrm>
            <a:off x="6162675" y="1123950"/>
            <a:ext cx="133350" cy="142875"/>
          </a:xfrm>
          <a:prstGeom prst="ellipse">
            <a:avLst/>
          </a:prstGeom>
          <a:solidFill>
            <a:srgbClr val="0000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18</xdr:col>
      <xdr:colOff>85725</xdr:colOff>
      <xdr:row>2</xdr:row>
      <xdr:rowOff>85725</xdr:rowOff>
    </xdr:from>
    <xdr:to>
      <xdr:col>21</xdr:col>
      <xdr:colOff>114300</xdr:colOff>
      <xdr:row>2</xdr:row>
      <xdr:rowOff>733425</xdr:rowOff>
    </xdr:to>
    <xdr:grpSp>
      <xdr:nvGrpSpPr>
        <xdr:cNvPr id="3271" name="Group 51"/>
        <xdr:cNvGrpSpPr>
          <a:grpSpLocks noChangeAspect="1"/>
        </xdr:cNvGrpSpPr>
      </xdr:nvGrpSpPr>
      <xdr:grpSpPr bwMode="auto">
        <a:xfrm>
          <a:off x="4581525" y="419100"/>
          <a:ext cx="600075" cy="647700"/>
          <a:chOff x="7219950" y="533400"/>
          <a:chExt cx="847725" cy="923925"/>
        </a:xfrm>
      </xdr:grpSpPr>
      <xdr:sp macro="" textlink="">
        <xdr:nvSpPr>
          <xdr:cNvPr id="3295" name="Oval 64"/>
          <xdr:cNvSpPr>
            <a:spLocks noChangeArrowheads="1"/>
          </xdr:cNvSpPr>
        </xdr:nvSpPr>
        <xdr:spPr bwMode="auto">
          <a:xfrm>
            <a:off x="7219950" y="533400"/>
            <a:ext cx="847725" cy="923925"/>
          </a:xfrm>
          <a:prstGeom prst="ellipse">
            <a:avLst/>
          </a:prstGeom>
          <a:solidFill>
            <a:srgbClr val="C0C0C0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296" name="Oval 71"/>
          <xdr:cNvSpPr>
            <a:spLocks noChangeArrowheads="1"/>
          </xdr:cNvSpPr>
        </xdr:nvSpPr>
        <xdr:spPr bwMode="auto">
          <a:xfrm>
            <a:off x="7610475" y="1219200"/>
            <a:ext cx="57150" cy="66675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6</xdr:col>
      <xdr:colOff>85725</xdr:colOff>
      <xdr:row>2</xdr:row>
      <xdr:rowOff>85725</xdr:rowOff>
    </xdr:from>
    <xdr:to>
      <xdr:col>9</xdr:col>
      <xdr:colOff>114300</xdr:colOff>
      <xdr:row>2</xdr:row>
      <xdr:rowOff>733425</xdr:rowOff>
    </xdr:to>
    <xdr:grpSp>
      <xdr:nvGrpSpPr>
        <xdr:cNvPr id="3272" name="Group 58"/>
        <xdr:cNvGrpSpPr>
          <a:grpSpLocks noChangeAspect="1"/>
        </xdr:cNvGrpSpPr>
      </xdr:nvGrpSpPr>
      <xdr:grpSpPr bwMode="auto">
        <a:xfrm>
          <a:off x="2295525" y="419100"/>
          <a:ext cx="600075" cy="647700"/>
          <a:chOff x="2990850" y="533400"/>
          <a:chExt cx="847725" cy="923925"/>
        </a:xfrm>
      </xdr:grpSpPr>
      <xdr:sp macro="" textlink="">
        <xdr:nvSpPr>
          <xdr:cNvPr id="3292" name="Oval 61"/>
          <xdr:cNvSpPr>
            <a:spLocks noChangeArrowheads="1"/>
          </xdr:cNvSpPr>
        </xdr:nvSpPr>
        <xdr:spPr bwMode="auto">
          <a:xfrm>
            <a:off x="2990850" y="533400"/>
            <a:ext cx="847725" cy="923925"/>
          </a:xfrm>
          <a:prstGeom prst="ellipse">
            <a:avLst/>
          </a:prstGeom>
          <a:solidFill>
            <a:srgbClr val="C0C0C0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293" name="Oval 65"/>
          <xdr:cNvSpPr>
            <a:spLocks noChangeArrowheads="1"/>
          </xdr:cNvSpPr>
        </xdr:nvSpPr>
        <xdr:spPr bwMode="auto">
          <a:xfrm>
            <a:off x="3343274" y="923925"/>
            <a:ext cx="133351" cy="142875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294" name="Oval 72"/>
          <xdr:cNvSpPr>
            <a:spLocks noChangeArrowheads="1"/>
          </xdr:cNvSpPr>
        </xdr:nvSpPr>
        <xdr:spPr bwMode="auto">
          <a:xfrm>
            <a:off x="3381375" y="1162050"/>
            <a:ext cx="57150" cy="66675"/>
          </a:xfrm>
          <a:prstGeom prst="ellipse">
            <a:avLst/>
          </a:prstGeom>
          <a:solidFill>
            <a:srgbClr val="0000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85725</xdr:colOff>
      <xdr:row>52</xdr:row>
      <xdr:rowOff>85725</xdr:rowOff>
    </xdr:from>
    <xdr:to>
      <xdr:col>5</xdr:col>
      <xdr:colOff>104775</xdr:colOff>
      <xdr:row>52</xdr:row>
      <xdr:rowOff>733425</xdr:rowOff>
    </xdr:to>
    <xdr:grpSp>
      <xdr:nvGrpSpPr>
        <xdr:cNvPr id="3273" name="Group 62"/>
        <xdr:cNvGrpSpPr>
          <a:grpSpLocks noChangeAspect="1"/>
        </xdr:cNvGrpSpPr>
      </xdr:nvGrpSpPr>
      <xdr:grpSpPr bwMode="auto">
        <a:xfrm>
          <a:off x="1533525" y="9229725"/>
          <a:ext cx="590550" cy="647700"/>
          <a:chOff x="1571625" y="533400"/>
          <a:chExt cx="847725" cy="923925"/>
        </a:xfrm>
      </xdr:grpSpPr>
      <xdr:sp macro="" textlink="">
        <xdr:nvSpPr>
          <xdr:cNvPr id="3290" name="Oval 63"/>
          <xdr:cNvSpPr>
            <a:spLocks noChangeArrowheads="1"/>
          </xdr:cNvSpPr>
        </xdr:nvSpPr>
        <xdr:spPr bwMode="auto">
          <a:xfrm>
            <a:off x="1571625" y="533400"/>
            <a:ext cx="847725" cy="923925"/>
          </a:xfrm>
          <a:prstGeom prst="ellipse">
            <a:avLst/>
          </a:prstGeom>
          <a:solidFill>
            <a:srgbClr val="C0C0C0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291" name="Oval 1"/>
          <xdr:cNvSpPr>
            <a:spLocks noChangeArrowheads="1"/>
          </xdr:cNvSpPr>
        </xdr:nvSpPr>
        <xdr:spPr bwMode="auto">
          <a:xfrm>
            <a:off x="1933575" y="923925"/>
            <a:ext cx="133350" cy="142875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10</xdr:col>
      <xdr:colOff>85725</xdr:colOff>
      <xdr:row>52</xdr:row>
      <xdr:rowOff>85725</xdr:rowOff>
    </xdr:from>
    <xdr:to>
      <xdr:col>13</xdr:col>
      <xdr:colOff>104775</xdr:colOff>
      <xdr:row>52</xdr:row>
      <xdr:rowOff>733425</xdr:rowOff>
    </xdr:to>
    <xdr:grpSp>
      <xdr:nvGrpSpPr>
        <xdr:cNvPr id="3274" name="Group 65"/>
        <xdr:cNvGrpSpPr>
          <a:grpSpLocks noChangeAspect="1"/>
        </xdr:cNvGrpSpPr>
      </xdr:nvGrpSpPr>
      <xdr:grpSpPr bwMode="auto">
        <a:xfrm>
          <a:off x="3057525" y="9229725"/>
          <a:ext cx="590550" cy="647700"/>
          <a:chOff x="4391025" y="533400"/>
          <a:chExt cx="847725" cy="923925"/>
        </a:xfrm>
      </xdr:grpSpPr>
      <xdr:sp macro="" textlink="">
        <xdr:nvSpPr>
          <xdr:cNvPr id="3286" name="Oval 62"/>
          <xdr:cNvSpPr>
            <a:spLocks noChangeArrowheads="1"/>
          </xdr:cNvSpPr>
        </xdr:nvSpPr>
        <xdr:spPr bwMode="auto">
          <a:xfrm>
            <a:off x="4391025" y="533400"/>
            <a:ext cx="847725" cy="923925"/>
          </a:xfrm>
          <a:prstGeom prst="ellipse">
            <a:avLst/>
          </a:prstGeom>
          <a:solidFill>
            <a:srgbClr val="C0C0C0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287" name="Oval 67"/>
          <xdr:cNvSpPr>
            <a:spLocks noChangeArrowheads="1"/>
          </xdr:cNvSpPr>
        </xdr:nvSpPr>
        <xdr:spPr bwMode="auto">
          <a:xfrm>
            <a:off x="4752975" y="923925"/>
            <a:ext cx="133350" cy="142875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288" name="Oval 68"/>
          <xdr:cNvSpPr>
            <a:spLocks noChangeArrowheads="1"/>
          </xdr:cNvSpPr>
        </xdr:nvSpPr>
        <xdr:spPr bwMode="auto">
          <a:xfrm>
            <a:off x="4572000" y="923925"/>
            <a:ext cx="133350" cy="142875"/>
          </a:xfrm>
          <a:prstGeom prst="ellipse">
            <a:avLst/>
          </a:prstGeom>
          <a:solidFill>
            <a:srgbClr val="0000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289" name="Oval 69"/>
          <xdr:cNvSpPr>
            <a:spLocks noChangeArrowheads="1"/>
          </xdr:cNvSpPr>
        </xdr:nvSpPr>
        <xdr:spPr bwMode="auto">
          <a:xfrm>
            <a:off x="4943475" y="923925"/>
            <a:ext cx="133350" cy="142875"/>
          </a:xfrm>
          <a:prstGeom prst="ellipse">
            <a:avLst/>
          </a:prstGeom>
          <a:solidFill>
            <a:srgbClr val="0000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14</xdr:col>
      <xdr:colOff>85725</xdr:colOff>
      <xdr:row>52</xdr:row>
      <xdr:rowOff>85725</xdr:rowOff>
    </xdr:from>
    <xdr:to>
      <xdr:col>17</xdr:col>
      <xdr:colOff>104775</xdr:colOff>
      <xdr:row>52</xdr:row>
      <xdr:rowOff>733425</xdr:rowOff>
    </xdr:to>
    <xdr:grpSp>
      <xdr:nvGrpSpPr>
        <xdr:cNvPr id="3275" name="Group 70"/>
        <xdr:cNvGrpSpPr>
          <a:grpSpLocks noChangeAspect="1"/>
        </xdr:cNvGrpSpPr>
      </xdr:nvGrpSpPr>
      <xdr:grpSpPr bwMode="auto">
        <a:xfrm>
          <a:off x="3819525" y="9229725"/>
          <a:ext cx="590550" cy="647700"/>
          <a:chOff x="5810250" y="523875"/>
          <a:chExt cx="847725" cy="923925"/>
        </a:xfrm>
      </xdr:grpSpPr>
      <xdr:sp macro="" textlink="">
        <xdr:nvSpPr>
          <xdr:cNvPr id="3283" name="Oval 63"/>
          <xdr:cNvSpPr>
            <a:spLocks noChangeArrowheads="1"/>
          </xdr:cNvSpPr>
        </xdr:nvSpPr>
        <xdr:spPr bwMode="auto">
          <a:xfrm>
            <a:off x="5810250" y="523875"/>
            <a:ext cx="847725" cy="923925"/>
          </a:xfrm>
          <a:prstGeom prst="ellipse">
            <a:avLst/>
          </a:prstGeom>
          <a:solidFill>
            <a:srgbClr val="C0C0C0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284" name="Oval 66"/>
          <xdr:cNvSpPr>
            <a:spLocks noChangeArrowheads="1"/>
          </xdr:cNvSpPr>
        </xdr:nvSpPr>
        <xdr:spPr bwMode="auto">
          <a:xfrm>
            <a:off x="6162675" y="914400"/>
            <a:ext cx="133350" cy="142875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285" name="Oval 70"/>
          <xdr:cNvSpPr>
            <a:spLocks noChangeArrowheads="1"/>
          </xdr:cNvSpPr>
        </xdr:nvSpPr>
        <xdr:spPr bwMode="auto">
          <a:xfrm>
            <a:off x="6162675" y="1123950"/>
            <a:ext cx="133350" cy="142875"/>
          </a:xfrm>
          <a:prstGeom prst="ellipse">
            <a:avLst/>
          </a:prstGeom>
          <a:solidFill>
            <a:srgbClr val="0000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18</xdr:col>
      <xdr:colOff>85725</xdr:colOff>
      <xdr:row>52</xdr:row>
      <xdr:rowOff>85725</xdr:rowOff>
    </xdr:from>
    <xdr:to>
      <xdr:col>21</xdr:col>
      <xdr:colOff>114300</xdr:colOff>
      <xdr:row>52</xdr:row>
      <xdr:rowOff>733425</xdr:rowOff>
    </xdr:to>
    <xdr:grpSp>
      <xdr:nvGrpSpPr>
        <xdr:cNvPr id="3276" name="Group 74"/>
        <xdr:cNvGrpSpPr>
          <a:grpSpLocks noChangeAspect="1"/>
        </xdr:cNvGrpSpPr>
      </xdr:nvGrpSpPr>
      <xdr:grpSpPr bwMode="auto">
        <a:xfrm>
          <a:off x="4581525" y="9229725"/>
          <a:ext cx="600075" cy="647700"/>
          <a:chOff x="7219950" y="533400"/>
          <a:chExt cx="847725" cy="923925"/>
        </a:xfrm>
      </xdr:grpSpPr>
      <xdr:sp macro="" textlink="">
        <xdr:nvSpPr>
          <xdr:cNvPr id="3281" name="Oval 64"/>
          <xdr:cNvSpPr>
            <a:spLocks noChangeArrowheads="1"/>
          </xdr:cNvSpPr>
        </xdr:nvSpPr>
        <xdr:spPr bwMode="auto">
          <a:xfrm>
            <a:off x="7219950" y="533400"/>
            <a:ext cx="847725" cy="923925"/>
          </a:xfrm>
          <a:prstGeom prst="ellipse">
            <a:avLst/>
          </a:prstGeom>
          <a:solidFill>
            <a:srgbClr val="C0C0C0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282" name="Oval 71"/>
          <xdr:cNvSpPr>
            <a:spLocks noChangeArrowheads="1"/>
          </xdr:cNvSpPr>
        </xdr:nvSpPr>
        <xdr:spPr bwMode="auto">
          <a:xfrm>
            <a:off x="7610475" y="1219200"/>
            <a:ext cx="57150" cy="66675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6</xdr:col>
      <xdr:colOff>85725</xdr:colOff>
      <xdr:row>52</xdr:row>
      <xdr:rowOff>85725</xdr:rowOff>
    </xdr:from>
    <xdr:to>
      <xdr:col>9</xdr:col>
      <xdr:colOff>114300</xdr:colOff>
      <xdr:row>52</xdr:row>
      <xdr:rowOff>733425</xdr:rowOff>
    </xdr:to>
    <xdr:grpSp>
      <xdr:nvGrpSpPr>
        <xdr:cNvPr id="3277" name="Group 77"/>
        <xdr:cNvGrpSpPr>
          <a:grpSpLocks noChangeAspect="1"/>
        </xdr:cNvGrpSpPr>
      </xdr:nvGrpSpPr>
      <xdr:grpSpPr bwMode="auto">
        <a:xfrm>
          <a:off x="2295525" y="9229725"/>
          <a:ext cx="600075" cy="647700"/>
          <a:chOff x="2990850" y="533400"/>
          <a:chExt cx="847725" cy="923925"/>
        </a:xfrm>
      </xdr:grpSpPr>
      <xdr:sp macro="" textlink="">
        <xdr:nvSpPr>
          <xdr:cNvPr id="3278" name="Oval 61"/>
          <xdr:cNvSpPr>
            <a:spLocks noChangeArrowheads="1"/>
          </xdr:cNvSpPr>
        </xdr:nvSpPr>
        <xdr:spPr bwMode="auto">
          <a:xfrm>
            <a:off x="2990850" y="533400"/>
            <a:ext cx="847725" cy="923925"/>
          </a:xfrm>
          <a:prstGeom prst="ellipse">
            <a:avLst/>
          </a:prstGeom>
          <a:solidFill>
            <a:srgbClr val="C0C0C0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279" name="Oval 65"/>
          <xdr:cNvSpPr>
            <a:spLocks noChangeArrowheads="1"/>
          </xdr:cNvSpPr>
        </xdr:nvSpPr>
        <xdr:spPr bwMode="auto">
          <a:xfrm>
            <a:off x="3343274" y="923925"/>
            <a:ext cx="133351" cy="142875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280" name="Oval 72"/>
          <xdr:cNvSpPr>
            <a:spLocks noChangeArrowheads="1"/>
          </xdr:cNvSpPr>
        </xdr:nvSpPr>
        <xdr:spPr bwMode="auto">
          <a:xfrm>
            <a:off x="3381375" y="1162050"/>
            <a:ext cx="57150" cy="66675"/>
          </a:xfrm>
          <a:prstGeom prst="ellipse">
            <a:avLst/>
          </a:prstGeom>
          <a:solidFill>
            <a:srgbClr val="0000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85725</xdr:colOff>
      <xdr:row>5</xdr:row>
      <xdr:rowOff>85725</xdr:rowOff>
    </xdr:from>
    <xdr:to>
      <xdr:col>5</xdr:col>
      <xdr:colOff>104775</xdr:colOff>
      <xdr:row>5</xdr:row>
      <xdr:rowOff>733425</xdr:rowOff>
    </xdr:to>
    <xdr:grpSp>
      <xdr:nvGrpSpPr>
        <xdr:cNvPr id="4192" name="Group 39"/>
        <xdr:cNvGrpSpPr>
          <a:grpSpLocks noChangeAspect="1"/>
        </xdr:cNvGrpSpPr>
      </xdr:nvGrpSpPr>
      <xdr:grpSpPr bwMode="auto">
        <a:xfrm>
          <a:off x="1533525" y="904875"/>
          <a:ext cx="590550" cy="647700"/>
          <a:chOff x="1571625" y="533400"/>
          <a:chExt cx="847725" cy="923925"/>
        </a:xfrm>
      </xdr:grpSpPr>
      <xdr:sp macro="" textlink="">
        <xdr:nvSpPr>
          <xdr:cNvPr id="4209" name="Oval 40"/>
          <xdr:cNvSpPr>
            <a:spLocks noChangeArrowheads="1"/>
          </xdr:cNvSpPr>
        </xdr:nvSpPr>
        <xdr:spPr bwMode="auto">
          <a:xfrm>
            <a:off x="1571625" y="533400"/>
            <a:ext cx="847725" cy="923925"/>
          </a:xfrm>
          <a:prstGeom prst="ellipse">
            <a:avLst/>
          </a:prstGeom>
          <a:solidFill>
            <a:srgbClr val="C0C0C0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210" name="Oval 1"/>
          <xdr:cNvSpPr>
            <a:spLocks noChangeArrowheads="1"/>
          </xdr:cNvSpPr>
        </xdr:nvSpPr>
        <xdr:spPr bwMode="auto">
          <a:xfrm>
            <a:off x="1933575" y="923925"/>
            <a:ext cx="133350" cy="142875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10</xdr:col>
      <xdr:colOff>85725</xdr:colOff>
      <xdr:row>5</xdr:row>
      <xdr:rowOff>85725</xdr:rowOff>
    </xdr:from>
    <xdr:to>
      <xdr:col>13</xdr:col>
      <xdr:colOff>104775</xdr:colOff>
      <xdr:row>5</xdr:row>
      <xdr:rowOff>733425</xdr:rowOff>
    </xdr:to>
    <xdr:grpSp>
      <xdr:nvGrpSpPr>
        <xdr:cNvPr id="4193" name="Group 42"/>
        <xdr:cNvGrpSpPr>
          <a:grpSpLocks noChangeAspect="1"/>
        </xdr:cNvGrpSpPr>
      </xdr:nvGrpSpPr>
      <xdr:grpSpPr bwMode="auto">
        <a:xfrm>
          <a:off x="3057525" y="904875"/>
          <a:ext cx="590550" cy="647700"/>
          <a:chOff x="4391025" y="533400"/>
          <a:chExt cx="847725" cy="923925"/>
        </a:xfrm>
      </xdr:grpSpPr>
      <xdr:sp macro="" textlink="">
        <xdr:nvSpPr>
          <xdr:cNvPr id="4205" name="Oval 62"/>
          <xdr:cNvSpPr>
            <a:spLocks noChangeArrowheads="1"/>
          </xdr:cNvSpPr>
        </xdr:nvSpPr>
        <xdr:spPr bwMode="auto">
          <a:xfrm>
            <a:off x="4391025" y="533400"/>
            <a:ext cx="847725" cy="923925"/>
          </a:xfrm>
          <a:prstGeom prst="ellipse">
            <a:avLst/>
          </a:prstGeom>
          <a:solidFill>
            <a:srgbClr val="C0C0C0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206" name="Oval 67"/>
          <xdr:cNvSpPr>
            <a:spLocks noChangeArrowheads="1"/>
          </xdr:cNvSpPr>
        </xdr:nvSpPr>
        <xdr:spPr bwMode="auto">
          <a:xfrm>
            <a:off x="4752975" y="923925"/>
            <a:ext cx="133350" cy="142875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207" name="Oval 68"/>
          <xdr:cNvSpPr>
            <a:spLocks noChangeArrowheads="1"/>
          </xdr:cNvSpPr>
        </xdr:nvSpPr>
        <xdr:spPr bwMode="auto">
          <a:xfrm>
            <a:off x="4572000" y="923925"/>
            <a:ext cx="133350" cy="142875"/>
          </a:xfrm>
          <a:prstGeom prst="ellipse">
            <a:avLst/>
          </a:prstGeom>
          <a:solidFill>
            <a:srgbClr val="0000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208" name="Oval 69"/>
          <xdr:cNvSpPr>
            <a:spLocks noChangeArrowheads="1"/>
          </xdr:cNvSpPr>
        </xdr:nvSpPr>
        <xdr:spPr bwMode="auto">
          <a:xfrm>
            <a:off x="4943475" y="923925"/>
            <a:ext cx="133350" cy="142875"/>
          </a:xfrm>
          <a:prstGeom prst="ellipse">
            <a:avLst/>
          </a:prstGeom>
          <a:solidFill>
            <a:srgbClr val="0000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14</xdr:col>
      <xdr:colOff>85725</xdr:colOff>
      <xdr:row>5</xdr:row>
      <xdr:rowOff>85725</xdr:rowOff>
    </xdr:from>
    <xdr:to>
      <xdr:col>17</xdr:col>
      <xdr:colOff>104775</xdr:colOff>
      <xdr:row>5</xdr:row>
      <xdr:rowOff>733425</xdr:rowOff>
    </xdr:to>
    <xdr:grpSp>
      <xdr:nvGrpSpPr>
        <xdr:cNvPr id="4194" name="Group 47"/>
        <xdr:cNvGrpSpPr>
          <a:grpSpLocks noChangeAspect="1"/>
        </xdr:cNvGrpSpPr>
      </xdr:nvGrpSpPr>
      <xdr:grpSpPr bwMode="auto">
        <a:xfrm>
          <a:off x="3819525" y="904875"/>
          <a:ext cx="590550" cy="647700"/>
          <a:chOff x="5810250" y="523875"/>
          <a:chExt cx="847725" cy="923925"/>
        </a:xfrm>
      </xdr:grpSpPr>
      <xdr:sp macro="" textlink="">
        <xdr:nvSpPr>
          <xdr:cNvPr id="4202" name="Oval 63"/>
          <xdr:cNvSpPr>
            <a:spLocks noChangeArrowheads="1"/>
          </xdr:cNvSpPr>
        </xdr:nvSpPr>
        <xdr:spPr bwMode="auto">
          <a:xfrm>
            <a:off x="5810250" y="523875"/>
            <a:ext cx="847725" cy="923925"/>
          </a:xfrm>
          <a:prstGeom prst="ellipse">
            <a:avLst/>
          </a:prstGeom>
          <a:solidFill>
            <a:srgbClr val="C0C0C0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203" name="Oval 66"/>
          <xdr:cNvSpPr>
            <a:spLocks noChangeArrowheads="1"/>
          </xdr:cNvSpPr>
        </xdr:nvSpPr>
        <xdr:spPr bwMode="auto">
          <a:xfrm>
            <a:off x="6162675" y="914400"/>
            <a:ext cx="133350" cy="142875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204" name="Oval 70"/>
          <xdr:cNvSpPr>
            <a:spLocks noChangeArrowheads="1"/>
          </xdr:cNvSpPr>
        </xdr:nvSpPr>
        <xdr:spPr bwMode="auto">
          <a:xfrm>
            <a:off x="6162675" y="1123950"/>
            <a:ext cx="133350" cy="142875"/>
          </a:xfrm>
          <a:prstGeom prst="ellipse">
            <a:avLst/>
          </a:prstGeom>
          <a:solidFill>
            <a:srgbClr val="0000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18</xdr:col>
      <xdr:colOff>85725</xdr:colOff>
      <xdr:row>5</xdr:row>
      <xdr:rowOff>85725</xdr:rowOff>
    </xdr:from>
    <xdr:to>
      <xdr:col>21</xdr:col>
      <xdr:colOff>114300</xdr:colOff>
      <xdr:row>5</xdr:row>
      <xdr:rowOff>733425</xdr:rowOff>
    </xdr:to>
    <xdr:grpSp>
      <xdr:nvGrpSpPr>
        <xdr:cNvPr id="4195" name="Group 51"/>
        <xdr:cNvGrpSpPr>
          <a:grpSpLocks noChangeAspect="1"/>
        </xdr:cNvGrpSpPr>
      </xdr:nvGrpSpPr>
      <xdr:grpSpPr bwMode="auto">
        <a:xfrm>
          <a:off x="4581525" y="904875"/>
          <a:ext cx="600075" cy="647700"/>
          <a:chOff x="7219950" y="533400"/>
          <a:chExt cx="847725" cy="923925"/>
        </a:xfrm>
      </xdr:grpSpPr>
      <xdr:sp macro="" textlink="">
        <xdr:nvSpPr>
          <xdr:cNvPr id="4200" name="Oval 64"/>
          <xdr:cNvSpPr>
            <a:spLocks noChangeArrowheads="1"/>
          </xdr:cNvSpPr>
        </xdr:nvSpPr>
        <xdr:spPr bwMode="auto">
          <a:xfrm>
            <a:off x="7219950" y="533400"/>
            <a:ext cx="847725" cy="923925"/>
          </a:xfrm>
          <a:prstGeom prst="ellipse">
            <a:avLst/>
          </a:prstGeom>
          <a:solidFill>
            <a:srgbClr val="C0C0C0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201" name="Oval 71"/>
          <xdr:cNvSpPr>
            <a:spLocks noChangeArrowheads="1"/>
          </xdr:cNvSpPr>
        </xdr:nvSpPr>
        <xdr:spPr bwMode="auto">
          <a:xfrm>
            <a:off x="7610475" y="1219200"/>
            <a:ext cx="57150" cy="66675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6</xdr:col>
      <xdr:colOff>85725</xdr:colOff>
      <xdr:row>5</xdr:row>
      <xdr:rowOff>85725</xdr:rowOff>
    </xdr:from>
    <xdr:to>
      <xdr:col>9</xdr:col>
      <xdr:colOff>114300</xdr:colOff>
      <xdr:row>5</xdr:row>
      <xdr:rowOff>733425</xdr:rowOff>
    </xdr:to>
    <xdr:grpSp>
      <xdr:nvGrpSpPr>
        <xdr:cNvPr id="4196" name="Group 58"/>
        <xdr:cNvGrpSpPr>
          <a:grpSpLocks noChangeAspect="1"/>
        </xdr:cNvGrpSpPr>
      </xdr:nvGrpSpPr>
      <xdr:grpSpPr bwMode="auto">
        <a:xfrm>
          <a:off x="2295525" y="904875"/>
          <a:ext cx="600075" cy="647700"/>
          <a:chOff x="2990850" y="533400"/>
          <a:chExt cx="847725" cy="923925"/>
        </a:xfrm>
      </xdr:grpSpPr>
      <xdr:sp macro="" textlink="">
        <xdr:nvSpPr>
          <xdr:cNvPr id="4197" name="Oval 61"/>
          <xdr:cNvSpPr>
            <a:spLocks noChangeArrowheads="1"/>
          </xdr:cNvSpPr>
        </xdr:nvSpPr>
        <xdr:spPr bwMode="auto">
          <a:xfrm>
            <a:off x="2990850" y="533400"/>
            <a:ext cx="847725" cy="923925"/>
          </a:xfrm>
          <a:prstGeom prst="ellipse">
            <a:avLst/>
          </a:prstGeom>
          <a:solidFill>
            <a:srgbClr val="C0C0C0"/>
          </a:solidFill>
          <a:ln w="190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198" name="Oval 65"/>
          <xdr:cNvSpPr>
            <a:spLocks noChangeArrowheads="1"/>
          </xdr:cNvSpPr>
        </xdr:nvSpPr>
        <xdr:spPr bwMode="auto">
          <a:xfrm>
            <a:off x="3343274" y="923925"/>
            <a:ext cx="133351" cy="142875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4199" name="Oval 72"/>
          <xdr:cNvSpPr>
            <a:spLocks noChangeArrowheads="1"/>
          </xdr:cNvSpPr>
        </xdr:nvSpPr>
        <xdr:spPr bwMode="auto">
          <a:xfrm>
            <a:off x="3381375" y="1162050"/>
            <a:ext cx="57150" cy="66675"/>
          </a:xfrm>
          <a:prstGeom prst="ellipse">
            <a:avLst/>
          </a:prstGeom>
          <a:solidFill>
            <a:srgbClr val="0000FF"/>
          </a:solidFill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40"/>
  <sheetViews>
    <sheetView showGridLines="0" showRowColHeaders="0" tabSelected="1" workbookViewId="0">
      <pane ySplit="3" topLeftCell="A4" activePane="bottomLeft" state="frozen"/>
      <selection activeCell="I1" sqref="I1"/>
      <selection pane="bottomLeft" activeCell="I1" sqref="I1"/>
    </sheetView>
  </sheetViews>
  <sheetFormatPr defaultRowHeight="12.75" x14ac:dyDescent="0.2"/>
  <cols>
    <col min="1" max="1" width="12.85546875" style="44" customWidth="1"/>
    <col min="2" max="2" width="5.5703125" style="43" customWidth="1"/>
    <col min="3" max="3" width="26.140625" style="3" bestFit="1" customWidth="1"/>
    <col min="4" max="4" width="6.7109375" style="4" bestFit="1" customWidth="1"/>
    <col min="5" max="5" width="10.42578125" style="5" bestFit="1" customWidth="1"/>
    <col min="6" max="6" width="16.5703125" style="3" bestFit="1" customWidth="1"/>
    <col min="7" max="7" width="12.28515625" style="3" bestFit="1" customWidth="1"/>
    <col min="8" max="8" width="5.28515625" style="6" customWidth="1"/>
    <col min="9" max="9" width="5" style="3" bestFit="1" customWidth="1"/>
    <col min="10" max="16384" width="9.140625" style="3"/>
  </cols>
  <sheetData>
    <row r="1" spans="1:9" x14ac:dyDescent="0.2">
      <c r="A1" s="1" t="s">
        <v>0</v>
      </c>
      <c r="B1" s="2"/>
    </row>
    <row r="3" spans="1:9" x14ac:dyDescent="0.2">
      <c r="A3" s="7" t="s">
        <v>1</v>
      </c>
      <c r="B3" s="8" t="s">
        <v>2</v>
      </c>
      <c r="C3" s="9" t="s">
        <v>3</v>
      </c>
      <c r="D3" s="10" t="s">
        <v>4</v>
      </c>
      <c r="E3" s="9" t="s">
        <v>5</v>
      </c>
      <c r="F3" s="9" t="s">
        <v>6</v>
      </c>
      <c r="G3" s="9" t="s">
        <v>7</v>
      </c>
      <c r="H3" s="11" t="s">
        <v>8</v>
      </c>
      <c r="I3" s="12" t="s">
        <v>9</v>
      </c>
    </row>
    <row r="4" spans="1:9" s="13" customFormat="1" x14ac:dyDescent="0.2">
      <c r="A4" s="306" t="s">
        <v>10</v>
      </c>
      <c r="B4" s="271"/>
      <c r="D4" s="14"/>
      <c r="H4" s="15"/>
    </row>
    <row r="5" spans="1:9" x14ac:dyDescent="0.2">
      <c r="A5" s="16" t="s">
        <v>11</v>
      </c>
      <c r="B5" s="16" t="s">
        <v>12</v>
      </c>
      <c r="C5" s="17" t="s">
        <v>271</v>
      </c>
      <c r="D5" s="302" t="str">
        <f>HYPERLINK("#D1!G1","D1")</f>
        <v>D1</v>
      </c>
      <c r="E5" s="18" t="s">
        <v>13</v>
      </c>
      <c r="F5" s="313" t="str">
        <f>HYPERLINK("http://kaart.delfi.ee/?bookmark=225e5f274dc79e88e106035de3e50b2d","K-Järve petangihall")</f>
        <v>K-Järve petangihall</v>
      </c>
      <c r="G5" s="303" t="s">
        <v>14</v>
      </c>
      <c r="H5" s="19">
        <v>1</v>
      </c>
      <c r="I5" s="20">
        <v>26</v>
      </c>
    </row>
    <row r="6" spans="1:9" s="13" customFormat="1" x14ac:dyDescent="0.2">
      <c r="A6" s="306" t="s">
        <v>15</v>
      </c>
      <c r="B6" s="272"/>
      <c r="D6" s="14"/>
      <c r="H6" s="21"/>
      <c r="I6" s="22"/>
    </row>
    <row r="7" spans="1:9" x14ac:dyDescent="0.2">
      <c r="A7" s="23" t="s">
        <v>16</v>
      </c>
      <c r="B7" s="16" t="s">
        <v>12</v>
      </c>
      <c r="C7" s="17" t="s">
        <v>271</v>
      </c>
      <c r="D7" s="302" t="str">
        <f>HYPERLINK("#T1!F1","T1")</f>
        <v>T1</v>
      </c>
      <c r="E7" s="18" t="s">
        <v>17</v>
      </c>
      <c r="F7" s="313" t="str">
        <f>HYPERLINK("http://kaart.delfi.ee/?bookmark=225e5f274dc79e88e106035de3e50b2d","K-Järve petangihall")</f>
        <v>K-Järve petangihall</v>
      </c>
      <c r="G7" s="303" t="s">
        <v>14</v>
      </c>
      <c r="H7" s="19">
        <v>1</v>
      </c>
      <c r="I7" s="20">
        <v>29</v>
      </c>
    </row>
    <row r="8" spans="1:9" x14ac:dyDescent="0.2">
      <c r="A8" s="23" t="s">
        <v>18</v>
      </c>
      <c r="B8" s="16" t="s">
        <v>12</v>
      </c>
      <c r="C8" s="17" t="s">
        <v>19</v>
      </c>
      <c r="D8" s="302" t="str">
        <f>HYPERLINK("#'Tul-Eel'!W1","Tul-Eel")</f>
        <v>Tul-Eel</v>
      </c>
      <c r="E8" s="18" t="s">
        <v>20</v>
      </c>
      <c r="F8" s="313" t="str">
        <f>HYPERLINK("http://kaart.delfi.ee/?bookmark=225e5f274dc79e88e106035de3e50b2d","K-Järve petangihall")</f>
        <v>K-Järve petangihall</v>
      </c>
      <c r="G8" s="303" t="s">
        <v>14</v>
      </c>
      <c r="H8" s="19">
        <v>1</v>
      </c>
      <c r="I8" s="20">
        <v>13</v>
      </c>
    </row>
    <row r="9" spans="1:9" s="13" customFormat="1" x14ac:dyDescent="0.2">
      <c r="A9" s="306" t="s">
        <v>21</v>
      </c>
      <c r="B9" s="272"/>
      <c r="D9" s="14"/>
      <c r="H9" s="21"/>
      <c r="I9" s="22"/>
    </row>
    <row r="10" spans="1:9" x14ac:dyDescent="0.2">
      <c r="A10" s="23" t="s">
        <v>22</v>
      </c>
      <c r="B10" s="16" t="s">
        <v>12</v>
      </c>
      <c r="C10" s="17" t="s">
        <v>272</v>
      </c>
      <c r="D10" s="302" t="str">
        <f>HYPERLINK("#D2!G1","D2")</f>
        <v>D2</v>
      </c>
      <c r="E10" s="18" t="s">
        <v>13</v>
      </c>
      <c r="F10" s="313" t="str">
        <f>HYPERLINK("http://kaart.delfi.ee/?bookmark=225e5f274dc79e88e106035de3e50b2d","K-Järve petangihall")</f>
        <v>K-Järve petangihall</v>
      </c>
      <c r="G10" s="303" t="s">
        <v>14</v>
      </c>
      <c r="H10" s="19">
        <v>1</v>
      </c>
      <c r="I10" s="20">
        <v>32</v>
      </c>
    </row>
    <row r="11" spans="1:9" x14ac:dyDescent="0.2">
      <c r="A11" s="274" t="s">
        <v>23</v>
      </c>
      <c r="B11" s="275" t="s">
        <v>24</v>
      </c>
      <c r="C11" s="276" t="s">
        <v>275</v>
      </c>
      <c r="D11" s="302" t="str">
        <f>HYPERLINK("http://www.petanque.ee/index.php?id=103706&amp;cid=260","e5")</f>
        <v>e5</v>
      </c>
      <c r="E11" s="277" t="s">
        <v>26</v>
      </c>
      <c r="F11" s="314" t="str">
        <f>HYPERLINK("http://kaart.delfi.ee/?bookmark=225e5f274dc79e88e106035de3e50b2d","K-Järve petangihall")</f>
        <v>K-Järve petangihall</v>
      </c>
      <c r="G11" s="304" t="s">
        <v>14</v>
      </c>
      <c r="H11" s="278">
        <v>7</v>
      </c>
      <c r="I11" s="24">
        <v>48</v>
      </c>
    </row>
    <row r="12" spans="1:9" x14ac:dyDescent="0.2">
      <c r="A12" s="274" t="s">
        <v>27</v>
      </c>
      <c r="B12" s="275" t="s">
        <v>24</v>
      </c>
      <c r="C12" s="276" t="s">
        <v>28</v>
      </c>
      <c r="D12" s="302" t="str">
        <f>HYPERLINK("http://www.petanque.ee/index.php?id=103706&amp;cid=261","e6")</f>
        <v>e6</v>
      </c>
      <c r="E12" s="277" t="s">
        <v>13</v>
      </c>
      <c r="F12" s="314" t="str">
        <f>HYPERLINK("http://kaart.delfi.ee/?bookmark=225e5f274dc79e88e106035de3e50b2d","K-Järve petangihall")</f>
        <v>K-Järve petangihall</v>
      </c>
      <c r="G12" s="304" t="s">
        <v>14</v>
      </c>
      <c r="H12" s="278">
        <v>7</v>
      </c>
      <c r="I12" s="24">
        <v>40</v>
      </c>
    </row>
    <row r="13" spans="1:9" x14ac:dyDescent="0.2">
      <c r="A13" s="23" t="s">
        <v>29</v>
      </c>
      <c r="B13" s="16" t="s">
        <v>12</v>
      </c>
      <c r="C13" s="17" t="s">
        <v>30</v>
      </c>
      <c r="D13" s="302" t="str">
        <f>HYPERLINK("#'Tul-Eel'!W20","Tul-Eel")</f>
        <v>Tul-Eel</v>
      </c>
      <c r="E13" s="18" t="s">
        <v>20</v>
      </c>
      <c r="F13" s="315" t="str">
        <f>HYPERLINK("http://kaart.delfi.ee/?bookmark=225e5f274dc79e88e106035de3e50b2d","K-Järve petangihall")</f>
        <v>K-Järve petangihall</v>
      </c>
      <c r="G13" s="303" t="s">
        <v>14</v>
      </c>
      <c r="H13" s="19">
        <v>1</v>
      </c>
      <c r="I13" s="20">
        <v>10</v>
      </c>
    </row>
    <row r="14" spans="1:9" s="13" customFormat="1" x14ac:dyDescent="0.2">
      <c r="A14" s="306" t="s">
        <v>31</v>
      </c>
      <c r="B14" s="272"/>
      <c r="D14" s="14"/>
      <c r="F14" s="25"/>
      <c r="H14" s="21"/>
      <c r="I14" s="22"/>
    </row>
    <row r="15" spans="1:9" x14ac:dyDescent="0.2">
      <c r="A15" s="23" t="s">
        <v>32</v>
      </c>
      <c r="B15" s="16" t="s">
        <v>12</v>
      </c>
      <c r="C15" s="17" t="s">
        <v>272</v>
      </c>
      <c r="D15" s="302" t="str">
        <f>HYPERLINK("#T2!F1","T2")</f>
        <v>T2</v>
      </c>
      <c r="E15" s="18" t="s">
        <v>17</v>
      </c>
      <c r="F15" s="315" t="str">
        <f>HYPERLINK("http://kaart.delfi.ee/?bookmark=225e5f274dc79e88e106035de3e50b2d","K-Järve petangihall")</f>
        <v>K-Järve petangihall</v>
      </c>
      <c r="G15" s="303" t="s">
        <v>14</v>
      </c>
      <c r="H15" s="19">
        <v>1</v>
      </c>
      <c r="I15" s="20">
        <v>29</v>
      </c>
    </row>
    <row r="16" spans="1:9" x14ac:dyDescent="0.2">
      <c r="A16" s="26" t="s">
        <v>33</v>
      </c>
      <c r="B16" s="27"/>
      <c r="C16" s="28" t="s">
        <v>34</v>
      </c>
      <c r="D16" s="302" t="str">
        <f>HYPERLINK("#Sõ!I1","Sõ")</f>
        <v>Sõ</v>
      </c>
      <c r="E16" s="29" t="s">
        <v>35</v>
      </c>
      <c r="F16" s="316" t="str">
        <f>HYPERLINK("http://kaart.delfi.ee/?bookmark=225e5f274dc79e88e106035de3e50b2d","K-Järve petangihall")</f>
        <v>K-Järve petangihall</v>
      </c>
      <c r="G16" s="305" t="s">
        <v>14</v>
      </c>
      <c r="H16" s="30"/>
      <c r="I16" s="31">
        <v>20</v>
      </c>
    </row>
    <row r="17" spans="1:9" x14ac:dyDescent="0.2">
      <c r="A17" s="23" t="s">
        <v>36</v>
      </c>
      <c r="B17" s="16" t="s">
        <v>12</v>
      </c>
      <c r="C17" s="17" t="s">
        <v>37</v>
      </c>
      <c r="D17" s="302" t="str">
        <f>HYPERLINK("#'Tul-Eel'!W35","Tul-Eel")</f>
        <v>Tul-Eel</v>
      </c>
      <c r="E17" s="18" t="s">
        <v>20</v>
      </c>
      <c r="F17" s="315" t="str">
        <f>HYPERLINK("http://kaart.delfi.ee/?bookmark=225e5f274dc79e88e106035de3e50b2d","K-Järve petangihall")</f>
        <v>K-Järve petangihall</v>
      </c>
      <c r="G17" s="303" t="s">
        <v>14</v>
      </c>
      <c r="H17" s="19">
        <v>1</v>
      </c>
      <c r="I17" s="20">
        <v>13</v>
      </c>
    </row>
    <row r="18" spans="1:9" s="13" customFormat="1" x14ac:dyDescent="0.2">
      <c r="A18" s="306" t="s">
        <v>38</v>
      </c>
      <c r="B18" s="272"/>
      <c r="D18" s="14"/>
      <c r="F18" s="25"/>
      <c r="H18" s="21"/>
      <c r="I18" s="22"/>
    </row>
    <row r="19" spans="1:9" x14ac:dyDescent="0.2">
      <c r="A19" s="23" t="s">
        <v>39</v>
      </c>
      <c r="B19" s="16" t="s">
        <v>12</v>
      </c>
      <c r="C19" s="17" t="s">
        <v>40</v>
      </c>
      <c r="D19" s="302" t="str">
        <f>HYPERLINK("#'Tul-Eel'!W53","Tul-Eel")</f>
        <v>Tul-Eel</v>
      </c>
      <c r="E19" s="18" t="s">
        <v>20</v>
      </c>
      <c r="F19" s="315" t="str">
        <f>HYPERLINK("http://kaart.delfi.ee/?bookmark=225e5f274dc79e88e106035de3e50b2d","K-Järve petangihall")</f>
        <v>K-Järve petangihall</v>
      </c>
      <c r="G19" s="303" t="s">
        <v>14</v>
      </c>
      <c r="H19" s="19">
        <v>1</v>
      </c>
      <c r="I19" s="20">
        <v>14</v>
      </c>
    </row>
    <row r="20" spans="1:9" x14ac:dyDescent="0.2">
      <c r="A20" s="23" t="s">
        <v>41</v>
      </c>
      <c r="B20" s="16" t="s">
        <v>12</v>
      </c>
      <c r="C20" s="17" t="s">
        <v>273</v>
      </c>
      <c r="D20" s="302" t="str">
        <f>HYPERLINK("#D3!H1","D3")</f>
        <v>D3</v>
      </c>
      <c r="E20" s="18" t="s">
        <v>13</v>
      </c>
      <c r="F20" s="315" t="str">
        <f>HYPERLINK("http://kaart.delfi.ee/?bookmark=225e5f274dc79e88e106035de3e50b2d","K-Järve petangihall")</f>
        <v>K-Järve petangihall</v>
      </c>
      <c r="G20" s="303" t="s">
        <v>14</v>
      </c>
      <c r="H20" s="19">
        <v>1</v>
      </c>
      <c r="I20" s="20">
        <v>22</v>
      </c>
    </row>
    <row r="21" spans="1:9" x14ac:dyDescent="0.2">
      <c r="A21" s="274" t="s">
        <v>42</v>
      </c>
      <c r="B21" s="275" t="s">
        <v>24</v>
      </c>
      <c r="C21" s="276" t="s">
        <v>25</v>
      </c>
      <c r="D21" s="302" t="str">
        <f>HYPERLINK("http://www.petanque.ee/index.php?id=103706&amp;cid=269","e12")</f>
        <v>e12</v>
      </c>
      <c r="E21" s="277" t="s">
        <v>13</v>
      </c>
      <c r="F21" s="314" t="str">
        <f>HYPERLINK("http://kaart.delfi.ee/?bookmark=225e5f274dc79e88e106035de3e50b2d","K-Järve petangihall")</f>
        <v>K-Järve petangihall</v>
      </c>
      <c r="G21" s="304" t="s">
        <v>14</v>
      </c>
      <c r="H21" s="278">
        <v>7</v>
      </c>
      <c r="I21" s="24">
        <v>46</v>
      </c>
    </row>
    <row r="22" spans="1:9" x14ac:dyDescent="0.2">
      <c r="A22" s="274" t="s">
        <v>43</v>
      </c>
      <c r="B22" s="275" t="s">
        <v>24</v>
      </c>
      <c r="C22" s="276" t="s">
        <v>28</v>
      </c>
      <c r="D22" s="302" t="str">
        <f>HYPERLINK("http://www.petanque.ee/index.php?id=103706&amp;cid=270","e13")</f>
        <v>e13</v>
      </c>
      <c r="E22" s="277" t="s">
        <v>17</v>
      </c>
      <c r="F22" s="314" t="str">
        <f>HYPERLINK("http://kaart.delfi.ee/?bookmark=225e5f274dc79e88e106035de3e50b2d","K-Järve petangihall")</f>
        <v>K-Järve petangihall</v>
      </c>
      <c r="G22" s="304" t="s">
        <v>14</v>
      </c>
      <c r="H22" s="278">
        <v>7</v>
      </c>
      <c r="I22" s="24">
        <v>40</v>
      </c>
    </row>
    <row r="23" spans="1:9" x14ac:dyDescent="0.2">
      <c r="A23" s="23" t="s">
        <v>44</v>
      </c>
      <c r="B23" s="16" t="s">
        <v>12</v>
      </c>
      <c r="C23" s="17" t="s">
        <v>45</v>
      </c>
      <c r="D23" s="302" t="str">
        <f>HYPERLINK("#'Tul-Eel'!W73","Tul-Eel")</f>
        <v>Tul-Eel</v>
      </c>
      <c r="E23" s="18" t="s">
        <v>20</v>
      </c>
      <c r="F23" s="313" t="str">
        <f>HYPERLINK("http://kaart.delfi.ee/?bookmark=225e5f274dc79e88e106035de3e50b2d","K-Järve petangihall")</f>
        <v>K-Järve petangihall</v>
      </c>
      <c r="G23" s="303" t="s">
        <v>14</v>
      </c>
      <c r="H23" s="19">
        <v>1</v>
      </c>
      <c r="I23" s="20">
        <v>12</v>
      </c>
    </row>
    <row r="24" spans="1:9" s="13" customFormat="1" x14ac:dyDescent="0.2">
      <c r="A24" s="306" t="s">
        <v>46</v>
      </c>
      <c r="B24" s="272"/>
      <c r="D24" s="14"/>
      <c r="H24" s="21"/>
      <c r="I24" s="22"/>
    </row>
    <row r="25" spans="1:9" x14ac:dyDescent="0.2">
      <c r="A25" s="32" t="s">
        <v>47</v>
      </c>
      <c r="B25" s="16" t="s">
        <v>12</v>
      </c>
      <c r="C25" s="17" t="s">
        <v>273</v>
      </c>
      <c r="D25" s="302" t="str">
        <f>HYPERLINK("#T3!F1","T3")</f>
        <v>T3</v>
      </c>
      <c r="E25" s="18" t="s">
        <v>17</v>
      </c>
      <c r="F25" s="313" t="str">
        <f>HYPERLINK("http://kaart.delfi.ee/?bookmark=225e5f274dc79e88e106035de3e50b2d","K-Järve petangihall")</f>
        <v>K-Järve petangihall</v>
      </c>
      <c r="G25" s="303" t="s">
        <v>14</v>
      </c>
      <c r="H25" s="19">
        <v>1</v>
      </c>
      <c r="I25" s="20">
        <v>22</v>
      </c>
    </row>
    <row r="26" spans="1:9" x14ac:dyDescent="0.2">
      <c r="A26" s="23" t="s">
        <v>48</v>
      </c>
      <c r="B26" s="16" t="s">
        <v>12</v>
      </c>
      <c r="C26" s="17" t="s">
        <v>49</v>
      </c>
      <c r="D26" s="302" t="str">
        <f>HYPERLINK("#'Tul-Eel'!W90","Tul-Eel")</f>
        <v>Tul-Eel</v>
      </c>
      <c r="E26" s="18" t="s">
        <v>20</v>
      </c>
      <c r="F26" s="313" t="str">
        <f>HYPERLINK("http://kaart.delfi.ee/?bookmark=225e5f274dc79e88e106035de3e50b2d","K-Järve petangihall")</f>
        <v>K-Järve petangihall</v>
      </c>
      <c r="G26" s="303" t="s">
        <v>14</v>
      </c>
      <c r="H26" s="19">
        <v>1</v>
      </c>
      <c r="I26" s="20">
        <v>8</v>
      </c>
    </row>
    <row r="27" spans="1:9" x14ac:dyDescent="0.2">
      <c r="A27" s="23" t="s">
        <v>48</v>
      </c>
      <c r="B27" s="23" t="s">
        <v>50</v>
      </c>
      <c r="C27" s="17" t="s">
        <v>51</v>
      </c>
      <c r="D27" s="302" t="str">
        <f>HYPERLINK("#'Tul-Fin'!W1","Tul-Fin")</f>
        <v>Tul-Fin</v>
      </c>
      <c r="E27" s="18" t="s">
        <v>20</v>
      </c>
      <c r="F27" s="313" t="str">
        <f>HYPERLINK("http://kaart.delfi.ee/?bookmark=225e5f274dc79e88e106035de3e50b2d","K-Järve petangihall")</f>
        <v>K-Järve petangihall</v>
      </c>
      <c r="G27" s="303" t="s">
        <v>14</v>
      </c>
      <c r="H27" s="19"/>
      <c r="I27" s="20">
        <v>8</v>
      </c>
    </row>
    <row r="28" spans="1:9" x14ac:dyDescent="0.2">
      <c r="A28" s="23" t="s">
        <v>52</v>
      </c>
      <c r="B28" s="16" t="s">
        <v>12</v>
      </c>
      <c r="C28" s="17" t="s">
        <v>274</v>
      </c>
      <c r="D28" s="302" t="str">
        <f>HYPERLINK("#'D-Fin'!F1","D-Fin")</f>
        <v>D-Fin</v>
      </c>
      <c r="E28" s="18" t="s">
        <v>13</v>
      </c>
      <c r="F28" s="313" t="str">
        <f>HYPERLINK("http://kaart.delfi.ee/?bookmark=225e5f274dc79e88e106035de3e50b2d","K-Järve petangihall")</f>
        <v>K-Järve petangihall</v>
      </c>
      <c r="G28" s="303" t="s">
        <v>14</v>
      </c>
      <c r="H28" s="19">
        <v>1</v>
      </c>
      <c r="I28" s="20">
        <v>8</v>
      </c>
    </row>
    <row r="29" spans="1:9" x14ac:dyDescent="0.2">
      <c r="A29" s="23" t="s">
        <v>52</v>
      </c>
      <c r="B29" s="23" t="s">
        <v>53</v>
      </c>
      <c r="C29" s="17" t="s">
        <v>274</v>
      </c>
      <c r="D29" s="302" t="str">
        <f>HYPERLINK("#'T-Fin'!F1","T-Fin")</f>
        <v>T-Fin</v>
      </c>
      <c r="E29" s="18" t="s">
        <v>17</v>
      </c>
      <c r="F29" s="313" t="str">
        <f>HYPERLINK("http://kaart.delfi.ee/?bookmark=225e5f274dc79e88e106035de3e50b2d","K-Järve petangihall")</f>
        <v>K-Järve petangihall</v>
      </c>
      <c r="G29" s="303" t="s">
        <v>14</v>
      </c>
      <c r="H29" s="19">
        <v>1</v>
      </c>
      <c r="I29" s="20">
        <v>11</v>
      </c>
    </row>
    <row r="31" spans="1:9" s="38" customFormat="1" x14ac:dyDescent="0.2">
      <c r="A31" s="273" t="s">
        <v>54</v>
      </c>
      <c r="B31" s="33"/>
      <c r="C31" s="34"/>
      <c r="D31" s="35"/>
      <c r="E31" s="35"/>
      <c r="F31" s="36"/>
      <c r="G31" s="36"/>
      <c r="H31" s="37"/>
    </row>
    <row r="32" spans="1:9" s="38" customFormat="1" x14ac:dyDescent="0.2">
      <c r="A32" s="39"/>
      <c r="B32" s="35"/>
      <c r="C32" s="40"/>
      <c r="D32" s="35"/>
      <c r="E32" s="35"/>
      <c r="F32" s="36"/>
      <c r="G32" s="36"/>
      <c r="H32" s="37"/>
    </row>
    <row r="33" spans="1:8" s="41" customFormat="1" x14ac:dyDescent="0.2">
      <c r="A33" s="39" t="s">
        <v>55</v>
      </c>
      <c r="B33" s="35"/>
      <c r="C33" s="40"/>
      <c r="D33" s="35"/>
      <c r="E33" s="35"/>
      <c r="F33" s="36"/>
      <c r="G33" s="36"/>
      <c r="H33" s="37"/>
    </row>
    <row r="34" spans="1:8" s="41" customFormat="1" x14ac:dyDescent="0.2">
      <c r="A34" s="39" t="s">
        <v>56</v>
      </c>
      <c r="B34" s="35"/>
      <c r="C34" s="40"/>
      <c r="D34" s="35"/>
      <c r="E34" s="35"/>
      <c r="F34" s="36"/>
      <c r="G34" s="36"/>
      <c r="H34" s="37"/>
    </row>
    <row r="35" spans="1:8" s="41" customFormat="1" x14ac:dyDescent="0.2">
      <c r="A35" s="39" t="s">
        <v>57</v>
      </c>
      <c r="B35" s="35"/>
      <c r="C35" s="40"/>
      <c r="D35" s="35"/>
      <c r="E35" s="35"/>
      <c r="F35" s="36"/>
      <c r="G35" s="36"/>
      <c r="H35" s="37"/>
    </row>
    <row r="36" spans="1:8" s="41" customFormat="1" x14ac:dyDescent="0.2">
      <c r="A36" s="39" t="s">
        <v>58</v>
      </c>
      <c r="B36" s="35"/>
      <c r="C36" s="40"/>
      <c r="D36" s="35"/>
      <c r="E36" s="35"/>
      <c r="F36" s="36"/>
      <c r="G36" s="36"/>
      <c r="H36" s="37"/>
    </row>
    <row r="37" spans="1:8" s="41" customFormat="1" x14ac:dyDescent="0.2">
      <c r="A37" s="39" t="s">
        <v>59</v>
      </c>
      <c r="B37" s="35"/>
      <c r="C37" s="40"/>
      <c r="D37" s="35"/>
      <c r="E37" s="35"/>
      <c r="F37" s="36"/>
      <c r="G37" s="36"/>
      <c r="H37" s="37"/>
    </row>
    <row r="38" spans="1:8" s="41" customFormat="1" x14ac:dyDescent="0.2">
      <c r="A38" s="39"/>
      <c r="B38" s="35"/>
      <c r="C38" s="40"/>
      <c r="D38" s="35"/>
      <c r="E38" s="35"/>
      <c r="F38" s="36"/>
      <c r="G38" s="36"/>
      <c r="H38" s="37"/>
    </row>
    <row r="39" spans="1:8" s="41" customFormat="1" x14ac:dyDescent="0.2">
      <c r="A39" s="39" t="s">
        <v>60</v>
      </c>
      <c r="B39" s="35"/>
      <c r="C39" s="40"/>
      <c r="D39" s="35"/>
      <c r="E39" s="35"/>
      <c r="F39" s="36"/>
      <c r="G39" s="36"/>
      <c r="H39" s="37"/>
    </row>
    <row r="40" spans="1:8" x14ac:dyDescent="0.2">
      <c r="A40" s="42" t="s">
        <v>61</v>
      </c>
    </row>
  </sheetData>
  <sheetProtection selectLockedCells="1" selectUnlockedCells="1"/>
  <conditionalFormatting sqref="I5 I7:I8 I10 I13 I15:I17 I19:I20 I23 I25:I29">
    <cfRule type="top10" dxfId="13" priority="1" stopIfTrue="1" rank="1"/>
  </conditionalFormatting>
  <pageMargins left="0.78740157480314965" right="0.39370078740157483" top="0.78740157480314965" bottom="0.39370078740157483" header="0.59055118110236227" footer="0"/>
  <pageSetup paperSize="9" firstPageNumber="0" fitToHeight="0" orientation="landscape" horizontalDpi="300" verticalDpi="300" r:id="rId1"/>
  <headerFooter alignWithMargins="0">
    <oddHeader>&amp;R&amp;"Arial,Regular"&amp;9Page &amp;P of &amp;N</oddHead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I59"/>
  <sheetViews>
    <sheetView showGridLines="0" showRowColHeaders="0" zoomScaleNormal="100" workbookViewId="0">
      <pane ySplit="2" topLeftCell="A3" activePane="bottomLeft" state="frozen"/>
      <selection activeCell="I1" sqref="I1"/>
      <selection pane="bottomLeft" activeCell="F1" sqref="F1"/>
    </sheetView>
  </sheetViews>
  <sheetFormatPr defaultRowHeight="12.75" x14ac:dyDescent="0.2"/>
  <cols>
    <col min="1" max="1" width="3.28515625" style="60" customWidth="1"/>
    <col min="2" max="2" width="43.28515625" style="59" bestFit="1" customWidth="1"/>
    <col min="3" max="9" width="5.85546875" style="60" customWidth="1"/>
    <col min="10" max="16384" width="9.140625" style="60"/>
  </cols>
  <sheetData>
    <row r="1" spans="1:9" x14ac:dyDescent="0.2">
      <c r="A1" s="58" t="str">
        <f>UPPER((Kalend!D15)&amp;" - "&amp;(Kalend!C15)&amp;" - "&amp;(Kalend!E15))</f>
        <v>T2 - IDA-VIRUMAA SISE-MV 2. ETAPP - TRIO</v>
      </c>
      <c r="D1" s="270" t="str">
        <f>HYPERLINK("#Kalend!I1","Kalender")</f>
        <v>Kalender</v>
      </c>
    </row>
    <row r="2" spans="1:9" s="61" customFormat="1" x14ac:dyDescent="0.2">
      <c r="A2" s="61" t="str">
        <f>"Toimumisaeg: "&amp;(Kalend!A15)&amp;" kell "&amp;(Kalend!B15)</f>
        <v>Toimumisaeg: P, 09.02.2014 kell 11:00</v>
      </c>
    </row>
    <row r="3" spans="1:9" s="61" customFormat="1" x14ac:dyDescent="0.2">
      <c r="A3" s="61" t="str">
        <f>"Toimumiskoht: "&amp;(Kalend!F15)</f>
        <v>Toimumiskoht: K-Järve petangihall</v>
      </c>
    </row>
    <row r="4" spans="1:9" s="61" customFormat="1" x14ac:dyDescent="0.2">
      <c r="A4" s="61" t="str">
        <f>"Korraldaja: "&amp;(Kalend!G15)</f>
        <v>Korraldaja: K-Järve SHK</v>
      </c>
    </row>
    <row r="6" spans="1:9" s="61" customFormat="1" x14ac:dyDescent="0.2">
      <c r="A6" s="140" t="s">
        <v>108</v>
      </c>
      <c r="B6" s="140"/>
      <c r="C6" s="141">
        <v>1</v>
      </c>
      <c r="D6" s="141">
        <v>2</v>
      </c>
      <c r="E6" s="141">
        <v>3</v>
      </c>
      <c r="F6" s="141">
        <v>4</v>
      </c>
      <c r="G6" s="141" t="s">
        <v>109</v>
      </c>
      <c r="H6" s="141" t="s">
        <v>110</v>
      </c>
    </row>
    <row r="7" spans="1:9" s="61" customFormat="1" x14ac:dyDescent="0.2">
      <c r="A7" s="140">
        <v>1</v>
      </c>
      <c r="B7" s="98" t="s">
        <v>66</v>
      </c>
      <c r="C7" s="142"/>
      <c r="D7" s="143">
        <v>13</v>
      </c>
      <c r="E7" s="143">
        <v>13</v>
      </c>
      <c r="F7" s="143">
        <v>13</v>
      </c>
      <c r="G7" s="144" t="s">
        <v>222</v>
      </c>
      <c r="H7" s="143" t="s">
        <v>112</v>
      </c>
      <c r="I7" s="77"/>
    </row>
    <row r="8" spans="1:9" s="61" customFormat="1" x14ac:dyDescent="0.2">
      <c r="A8" s="140">
        <v>2</v>
      </c>
      <c r="B8" s="98" t="s">
        <v>223</v>
      </c>
      <c r="C8" s="143">
        <v>11</v>
      </c>
      <c r="D8" s="142"/>
      <c r="E8" s="143">
        <v>13</v>
      </c>
      <c r="F8" s="143">
        <v>13</v>
      </c>
      <c r="G8" s="144" t="s">
        <v>136</v>
      </c>
      <c r="H8" s="143" t="s">
        <v>114</v>
      </c>
      <c r="I8" s="77"/>
    </row>
    <row r="9" spans="1:9" s="61" customFormat="1" x14ac:dyDescent="0.2">
      <c r="A9" s="140">
        <v>3</v>
      </c>
      <c r="B9" s="98" t="s">
        <v>224</v>
      </c>
      <c r="C9" s="143">
        <v>3</v>
      </c>
      <c r="D9" s="143">
        <v>12</v>
      </c>
      <c r="E9" s="142"/>
      <c r="F9" s="143">
        <v>13</v>
      </c>
      <c r="G9" s="144" t="s">
        <v>225</v>
      </c>
      <c r="H9" s="143" t="s">
        <v>116</v>
      </c>
      <c r="I9" s="77"/>
    </row>
    <row r="10" spans="1:9" s="61" customFormat="1" x14ac:dyDescent="0.2">
      <c r="A10" s="140">
        <v>4</v>
      </c>
      <c r="B10" s="53" t="s">
        <v>84</v>
      </c>
      <c r="C10" s="143">
        <v>1</v>
      </c>
      <c r="D10" s="143">
        <v>8</v>
      </c>
      <c r="E10" s="143">
        <v>10</v>
      </c>
      <c r="F10" s="142"/>
      <c r="G10" s="144" t="s">
        <v>218</v>
      </c>
      <c r="H10" s="143" t="s">
        <v>120</v>
      </c>
      <c r="I10" s="77"/>
    </row>
    <row r="11" spans="1:9" s="61" customFormat="1" x14ac:dyDescent="0.2">
      <c r="A11" s="96"/>
      <c r="C11" s="145"/>
      <c r="D11" s="145"/>
      <c r="E11" s="145"/>
      <c r="F11" s="145"/>
      <c r="G11" s="146"/>
      <c r="H11" s="145"/>
      <c r="I11" s="88"/>
    </row>
    <row r="12" spans="1:9" s="61" customFormat="1" x14ac:dyDescent="0.2">
      <c r="A12" s="140" t="s">
        <v>121</v>
      </c>
      <c r="B12" s="140"/>
      <c r="C12" s="141">
        <v>1</v>
      </c>
      <c r="D12" s="141">
        <v>2</v>
      </c>
      <c r="E12" s="141">
        <v>3</v>
      </c>
      <c r="F12" s="141">
        <v>4</v>
      </c>
      <c r="G12" s="141" t="s">
        <v>109</v>
      </c>
      <c r="H12" s="141" t="s">
        <v>110</v>
      </c>
      <c r="I12" s="88"/>
    </row>
    <row r="13" spans="1:9" s="61" customFormat="1" x14ac:dyDescent="0.2">
      <c r="A13" s="140">
        <v>1</v>
      </c>
      <c r="B13" s="98" t="s">
        <v>210</v>
      </c>
      <c r="C13" s="142"/>
      <c r="D13" s="143">
        <v>13</v>
      </c>
      <c r="E13" s="143">
        <v>13</v>
      </c>
      <c r="F13" s="143">
        <v>12</v>
      </c>
      <c r="G13" s="144" t="s">
        <v>136</v>
      </c>
      <c r="H13" s="143" t="s">
        <v>112</v>
      </c>
      <c r="I13" s="77"/>
    </row>
    <row r="14" spans="1:9" s="61" customFormat="1" x14ac:dyDescent="0.2">
      <c r="A14" s="140">
        <v>2</v>
      </c>
      <c r="B14" s="98" t="s">
        <v>72</v>
      </c>
      <c r="C14" s="143">
        <v>4</v>
      </c>
      <c r="D14" s="142"/>
      <c r="E14" s="143">
        <v>13</v>
      </c>
      <c r="F14" s="143">
        <v>13</v>
      </c>
      <c r="G14" s="144" t="s">
        <v>136</v>
      </c>
      <c r="H14" s="143" t="s">
        <v>114</v>
      </c>
      <c r="I14" s="77"/>
    </row>
    <row r="15" spans="1:9" s="61" customFormat="1" x14ac:dyDescent="0.2">
      <c r="A15" s="140">
        <v>3</v>
      </c>
      <c r="B15" s="53" t="s">
        <v>79</v>
      </c>
      <c r="C15" s="143">
        <v>9</v>
      </c>
      <c r="D15" s="147">
        <v>4</v>
      </c>
      <c r="E15" s="142"/>
      <c r="F15" s="143">
        <v>9</v>
      </c>
      <c r="G15" s="144" t="s">
        <v>218</v>
      </c>
      <c r="H15" s="147" t="s">
        <v>120</v>
      </c>
      <c r="I15" s="77"/>
    </row>
    <row r="16" spans="1:9" s="61" customFormat="1" x14ac:dyDescent="0.2">
      <c r="A16" s="140">
        <v>4</v>
      </c>
      <c r="B16" s="98" t="s">
        <v>226</v>
      </c>
      <c r="C16" s="143">
        <v>13</v>
      </c>
      <c r="D16" s="143">
        <v>3</v>
      </c>
      <c r="E16" s="143">
        <v>13</v>
      </c>
      <c r="F16" s="142"/>
      <c r="G16" s="144" t="s">
        <v>136</v>
      </c>
      <c r="H16" s="143" t="s">
        <v>116</v>
      </c>
      <c r="I16" s="77"/>
    </row>
    <row r="17" spans="1:9" s="61" customFormat="1" x14ac:dyDescent="0.2">
      <c r="A17" s="75"/>
      <c r="B17" s="88"/>
      <c r="C17" s="78"/>
      <c r="D17" s="80"/>
      <c r="E17" s="78"/>
      <c r="F17" s="79"/>
      <c r="G17" s="77"/>
      <c r="H17" s="78"/>
      <c r="I17" s="77"/>
    </row>
    <row r="18" spans="1:9" s="61" customFormat="1" x14ac:dyDescent="0.2">
      <c r="A18" s="75"/>
      <c r="B18" s="88"/>
      <c r="C18" s="78" t="s">
        <v>126</v>
      </c>
      <c r="D18" s="77" t="s">
        <v>140</v>
      </c>
      <c r="E18" s="77" t="s">
        <v>139</v>
      </c>
      <c r="F18" s="79"/>
      <c r="G18" s="77"/>
      <c r="H18" s="78"/>
      <c r="I18" s="77"/>
    </row>
    <row r="19" spans="1:9" s="61" customFormat="1" x14ac:dyDescent="0.2">
      <c r="A19" s="75"/>
      <c r="B19" s="88"/>
      <c r="C19" s="78" t="s">
        <v>129</v>
      </c>
      <c r="D19" s="77" t="s">
        <v>130</v>
      </c>
      <c r="E19" s="77" t="s">
        <v>128</v>
      </c>
      <c r="F19" s="79"/>
      <c r="G19" s="77"/>
      <c r="H19" s="78"/>
      <c r="I19" s="77"/>
    </row>
    <row r="20" spans="1:9" s="61" customFormat="1" x14ac:dyDescent="0.2">
      <c r="A20" s="75"/>
      <c r="B20" s="88"/>
      <c r="C20" s="78" t="s">
        <v>132</v>
      </c>
      <c r="D20" s="77" t="s">
        <v>169</v>
      </c>
      <c r="E20" s="77" t="s">
        <v>134</v>
      </c>
      <c r="F20" s="79"/>
      <c r="G20" s="77"/>
      <c r="H20" s="78"/>
      <c r="I20" s="77"/>
    </row>
    <row r="22" spans="1:9" s="61" customFormat="1" x14ac:dyDescent="0.2">
      <c r="A22" s="81" t="s">
        <v>141</v>
      </c>
      <c r="B22" s="61" t="s">
        <v>66</v>
      </c>
      <c r="C22" s="82">
        <v>10</v>
      </c>
    </row>
    <row r="23" spans="1:9" s="61" customFormat="1" x14ac:dyDescent="0.2">
      <c r="A23" s="83"/>
      <c r="B23" s="84"/>
      <c r="C23" s="61" t="s">
        <v>72</v>
      </c>
      <c r="F23" s="82">
        <v>5</v>
      </c>
    </row>
    <row r="24" spans="1:9" s="61" customFormat="1" x14ac:dyDescent="0.2">
      <c r="A24" s="83" t="s">
        <v>142</v>
      </c>
      <c r="B24" s="85" t="s">
        <v>72</v>
      </c>
      <c r="C24" s="86">
        <v>13</v>
      </c>
      <c r="D24" s="87"/>
      <c r="E24" s="84"/>
    </row>
    <row r="25" spans="1:9" s="61" customFormat="1" ht="13.5" thickBot="1" x14ac:dyDescent="0.25">
      <c r="A25" s="83"/>
      <c r="C25" s="88"/>
      <c r="D25" s="88"/>
      <c r="E25" s="89"/>
      <c r="G25" s="61" t="s">
        <v>223</v>
      </c>
    </row>
    <row r="26" spans="1:9" s="61" customFormat="1" x14ac:dyDescent="0.2">
      <c r="A26" s="83" t="s">
        <v>145</v>
      </c>
      <c r="B26" s="61" t="s">
        <v>210</v>
      </c>
      <c r="C26" s="90" t="s">
        <v>147</v>
      </c>
      <c r="D26" s="88"/>
      <c r="E26" s="89"/>
      <c r="F26" s="91"/>
      <c r="G26" s="92" t="s">
        <v>144</v>
      </c>
      <c r="H26" s="93"/>
    </row>
    <row r="27" spans="1:9" s="61" customFormat="1" x14ac:dyDescent="0.2">
      <c r="A27" s="83"/>
      <c r="B27" s="84"/>
      <c r="C27" s="94" t="s">
        <v>223</v>
      </c>
      <c r="D27" s="94"/>
      <c r="E27" s="85"/>
      <c r="F27" s="90">
        <v>13</v>
      </c>
      <c r="H27" s="88"/>
    </row>
    <row r="28" spans="1:9" s="61" customFormat="1" ht="13.5" thickBot="1" x14ac:dyDescent="0.25">
      <c r="A28" s="83" t="s">
        <v>143</v>
      </c>
      <c r="B28" s="85" t="s">
        <v>223</v>
      </c>
      <c r="C28" s="82" t="s">
        <v>147</v>
      </c>
      <c r="F28" s="88"/>
      <c r="G28" s="88" t="s">
        <v>72</v>
      </c>
    </row>
    <row r="29" spans="1:9" s="61" customFormat="1" x14ac:dyDescent="0.2">
      <c r="F29" s="88"/>
      <c r="G29" s="92" t="s">
        <v>146</v>
      </c>
      <c r="H29" s="93"/>
    </row>
    <row r="30" spans="1:9" s="61" customFormat="1" x14ac:dyDescent="0.2">
      <c r="C30" s="61" t="s">
        <v>66</v>
      </c>
      <c r="F30" s="90">
        <v>7</v>
      </c>
      <c r="G30" s="88"/>
      <c r="H30" s="88"/>
    </row>
    <row r="31" spans="1:9" s="61" customFormat="1" ht="13.5" thickBot="1" x14ac:dyDescent="0.25">
      <c r="C31" s="87"/>
      <c r="D31" s="87"/>
      <c r="E31" s="84"/>
      <c r="F31" s="95"/>
      <c r="G31" s="95" t="s">
        <v>210</v>
      </c>
      <c r="H31" s="95"/>
    </row>
    <row r="32" spans="1:9" s="61" customFormat="1" ht="13.5" customHeight="1" x14ac:dyDescent="0.2">
      <c r="C32" s="94" t="s">
        <v>210</v>
      </c>
      <c r="D32" s="94"/>
      <c r="E32" s="85"/>
      <c r="F32" s="82">
        <v>13</v>
      </c>
      <c r="G32" s="75" t="s">
        <v>149</v>
      </c>
      <c r="H32" s="88"/>
    </row>
    <row r="33" spans="1:9" s="61" customFormat="1" x14ac:dyDescent="0.2">
      <c r="G33" s="88"/>
      <c r="H33" s="88"/>
    </row>
    <row r="34" spans="1:9" s="61" customFormat="1" ht="13.5" thickBot="1" x14ac:dyDescent="0.25">
      <c r="C34" s="88"/>
      <c r="E34" s="88"/>
      <c r="G34" s="95" t="s">
        <v>66</v>
      </c>
      <c r="H34" s="95"/>
    </row>
    <row r="35" spans="1:9" s="61" customFormat="1" x14ac:dyDescent="0.2">
      <c r="C35" s="88"/>
      <c r="E35" s="88"/>
      <c r="G35" s="96" t="s">
        <v>150</v>
      </c>
    </row>
    <row r="36" spans="1:9" x14ac:dyDescent="0.2">
      <c r="A36" s="70"/>
      <c r="B36" s="71"/>
      <c r="C36" s="72"/>
      <c r="D36" s="72"/>
      <c r="E36" s="72"/>
      <c r="F36" s="72"/>
      <c r="G36" s="73"/>
      <c r="H36" s="74"/>
      <c r="I36" s="72"/>
    </row>
    <row r="37" spans="1:9" s="61" customFormat="1" x14ac:dyDescent="0.2">
      <c r="A37" s="81" t="s">
        <v>151</v>
      </c>
      <c r="B37" s="61" t="s">
        <v>224</v>
      </c>
      <c r="C37" s="82" t="s">
        <v>147</v>
      </c>
    </row>
    <row r="38" spans="1:9" s="61" customFormat="1" x14ac:dyDescent="0.2">
      <c r="A38" s="83"/>
      <c r="B38" s="84"/>
      <c r="C38" s="61" t="s">
        <v>224</v>
      </c>
      <c r="F38" s="82">
        <v>10</v>
      </c>
    </row>
    <row r="39" spans="1:9" s="61" customFormat="1" x14ac:dyDescent="0.2">
      <c r="A39" s="83" t="s">
        <v>152</v>
      </c>
      <c r="B39" s="85" t="s">
        <v>79</v>
      </c>
      <c r="C39" s="86" t="s">
        <v>147</v>
      </c>
      <c r="D39" s="87"/>
      <c r="E39" s="84"/>
    </row>
    <row r="40" spans="1:9" s="61" customFormat="1" ht="13.5" thickBot="1" x14ac:dyDescent="0.25">
      <c r="A40" s="83"/>
      <c r="C40" s="88"/>
      <c r="D40" s="88"/>
      <c r="E40" s="89"/>
      <c r="G40" s="61" t="s">
        <v>226</v>
      </c>
    </row>
    <row r="41" spans="1:9" s="61" customFormat="1" x14ac:dyDescent="0.2">
      <c r="A41" s="83" t="s">
        <v>155</v>
      </c>
      <c r="B41" s="61" t="s">
        <v>226</v>
      </c>
      <c r="C41" s="90" t="s">
        <v>147</v>
      </c>
      <c r="D41" s="88"/>
      <c r="E41" s="89"/>
      <c r="F41" s="91"/>
      <c r="G41" s="92" t="s">
        <v>154</v>
      </c>
      <c r="H41" s="93"/>
    </row>
    <row r="42" spans="1:9" s="61" customFormat="1" x14ac:dyDescent="0.2">
      <c r="A42" s="83"/>
      <c r="B42" s="84"/>
      <c r="C42" s="94" t="s">
        <v>226</v>
      </c>
      <c r="D42" s="94"/>
      <c r="E42" s="85"/>
      <c r="F42" s="90">
        <v>13</v>
      </c>
    </row>
    <row r="43" spans="1:9" s="61" customFormat="1" ht="13.5" thickBot="1" x14ac:dyDescent="0.25">
      <c r="A43" s="83" t="s">
        <v>153</v>
      </c>
      <c r="B43" s="85" t="s">
        <v>84</v>
      </c>
      <c r="C43" s="82" t="s">
        <v>147</v>
      </c>
      <c r="F43" s="88"/>
      <c r="G43" s="88" t="s">
        <v>224</v>
      </c>
      <c r="H43" s="88"/>
    </row>
    <row r="44" spans="1:9" s="61" customFormat="1" x14ac:dyDescent="0.2">
      <c r="F44" s="88"/>
      <c r="G44" s="92" t="s">
        <v>156</v>
      </c>
      <c r="H44" s="93"/>
    </row>
    <row r="45" spans="1:9" s="61" customFormat="1" x14ac:dyDescent="0.2">
      <c r="C45" s="61" t="s">
        <v>79</v>
      </c>
      <c r="F45" s="90">
        <v>13</v>
      </c>
      <c r="G45" s="88"/>
      <c r="H45" s="88"/>
    </row>
    <row r="46" spans="1:9" s="61" customFormat="1" ht="13.5" thickBot="1" x14ac:dyDescent="0.25">
      <c r="C46" s="87"/>
      <c r="D46" s="87"/>
      <c r="E46" s="84"/>
      <c r="F46" s="95"/>
      <c r="G46" s="95" t="s">
        <v>79</v>
      </c>
      <c r="H46" s="95"/>
    </row>
    <row r="47" spans="1:9" s="61" customFormat="1" x14ac:dyDescent="0.2">
      <c r="C47" s="94" t="s">
        <v>84</v>
      </c>
      <c r="D47" s="94"/>
      <c r="E47" s="85"/>
      <c r="F47" s="82" t="s">
        <v>147</v>
      </c>
      <c r="G47" s="75" t="s">
        <v>157</v>
      </c>
      <c r="H47" s="88"/>
    </row>
    <row r="48" spans="1:9" s="61" customFormat="1" x14ac:dyDescent="0.2">
      <c r="G48" s="88"/>
      <c r="H48" s="88"/>
    </row>
    <row r="49" spans="1:8" s="61" customFormat="1" ht="13.5" thickBot="1" x14ac:dyDescent="0.25">
      <c r="D49" s="88"/>
      <c r="E49" s="88"/>
      <c r="G49" s="95" t="s">
        <v>84</v>
      </c>
      <c r="H49" s="95"/>
    </row>
    <row r="50" spans="1:8" s="61" customFormat="1" x14ac:dyDescent="0.2">
      <c r="D50" s="88"/>
      <c r="E50" s="88"/>
      <c r="G50" s="96" t="s">
        <v>158</v>
      </c>
    </row>
    <row r="51" spans="1:8" s="61" customFormat="1" x14ac:dyDescent="0.2">
      <c r="D51" s="88"/>
      <c r="E51" s="88"/>
      <c r="G51" s="96"/>
    </row>
    <row r="52" spans="1:8" x14ac:dyDescent="0.2">
      <c r="A52" s="52">
        <v>1</v>
      </c>
      <c r="B52" s="53" t="s">
        <v>223</v>
      </c>
    </row>
    <row r="53" spans="1:8" x14ac:dyDescent="0.2">
      <c r="A53" s="52">
        <v>2</v>
      </c>
      <c r="B53" s="53" t="s">
        <v>72</v>
      </c>
    </row>
    <row r="54" spans="1:8" x14ac:dyDescent="0.2">
      <c r="A54" s="52">
        <v>3</v>
      </c>
      <c r="B54" s="53" t="s">
        <v>210</v>
      </c>
    </row>
    <row r="55" spans="1:8" x14ac:dyDescent="0.2">
      <c r="A55" s="52">
        <v>4</v>
      </c>
      <c r="B55" s="53" t="s">
        <v>66</v>
      </c>
    </row>
    <row r="56" spans="1:8" x14ac:dyDescent="0.2">
      <c r="A56" s="52">
        <v>5</v>
      </c>
      <c r="B56" s="53" t="s">
        <v>226</v>
      </c>
    </row>
    <row r="57" spans="1:8" x14ac:dyDescent="0.2">
      <c r="A57" s="52">
        <v>6</v>
      </c>
      <c r="B57" s="53" t="s">
        <v>224</v>
      </c>
    </row>
    <row r="58" spans="1:8" x14ac:dyDescent="0.2">
      <c r="A58" s="52">
        <v>7</v>
      </c>
      <c r="B58" s="53" t="s">
        <v>79</v>
      </c>
    </row>
    <row r="59" spans="1:8" x14ac:dyDescent="0.2">
      <c r="A59" s="52">
        <v>8</v>
      </c>
      <c r="B59" s="53" t="s">
        <v>84</v>
      </c>
    </row>
  </sheetData>
  <pageMargins left="0.78740157480314965" right="0.39370078740157483" top="0.78740157480314965" bottom="0.39370078740157483" header="0.59055118110236227" footer="0"/>
  <pageSetup paperSize="9" fitToHeight="0" orientation="landscape" horizontalDpi="300" verticalDpi="0" r:id="rId1"/>
  <headerFooter alignWithMargins="0">
    <oddHeader>&amp;R&amp;"Arial,Regular"&amp;9Page &amp;P of &amp;N</oddHeader>
  </headerFooter>
  <rowBreaks count="1" manualBreakCount="1">
    <brk id="3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L19"/>
  <sheetViews>
    <sheetView showGridLines="0" showRowColHeaders="0" workbookViewId="0">
      <pane ySplit="2" topLeftCell="A3" activePane="bottomLeft" state="frozen"/>
      <selection activeCell="I1" sqref="I1"/>
      <selection pane="bottomLeft" activeCell="F1" sqref="F1"/>
    </sheetView>
  </sheetViews>
  <sheetFormatPr defaultRowHeight="12.75" x14ac:dyDescent="0.2"/>
  <cols>
    <col min="1" max="1" width="3.28515625" style="60" customWidth="1"/>
    <col min="2" max="2" width="44.28515625" style="59" bestFit="1" customWidth="1"/>
    <col min="3" max="10" width="5.85546875" style="60" customWidth="1"/>
    <col min="11" max="16384" width="9.140625" style="60"/>
  </cols>
  <sheetData>
    <row r="1" spans="1:12" x14ac:dyDescent="0.2">
      <c r="A1" s="58" t="str">
        <f>UPPER((Kalend!D25)&amp;" - "&amp;(Kalend!C25)&amp;" - "&amp;(Kalend!E25))</f>
        <v>T3 - IDA-VIRUMAA SISE-MV 3. ETAPP - TRIO</v>
      </c>
      <c r="D1" s="270" t="str">
        <f>HYPERLINK("#Kalend!I1","Kalender")</f>
        <v>Kalender</v>
      </c>
    </row>
    <row r="2" spans="1:12" s="61" customFormat="1" x14ac:dyDescent="0.2">
      <c r="A2" s="61" t="str">
        <f>"Toimumisaeg: "&amp;(Kalend!A25)&amp;" kell "&amp;(Kalend!B25)</f>
        <v>Toimumisaeg: P, 06.04.2014 kell 11:00</v>
      </c>
    </row>
    <row r="3" spans="1:12" s="61" customFormat="1" x14ac:dyDescent="0.2">
      <c r="A3" s="61" t="str">
        <f>"Toimumiskoht: "&amp;(Kalend!F25)</f>
        <v>Toimumiskoht: K-Järve petangihall</v>
      </c>
    </row>
    <row r="4" spans="1:12" s="61" customFormat="1" x14ac:dyDescent="0.2">
      <c r="A4" s="61" t="str">
        <f>"Korraldaja: "&amp;(Kalend!G25)</f>
        <v>Korraldaja: K-Järve SHK</v>
      </c>
    </row>
    <row r="6" spans="1:12" x14ac:dyDescent="0.2">
      <c r="A6" s="52" t="s">
        <v>108</v>
      </c>
      <c r="B6" s="52"/>
      <c r="C6" s="62">
        <v>1</v>
      </c>
      <c r="D6" s="62">
        <v>2</v>
      </c>
      <c r="E6" s="62">
        <v>3</v>
      </c>
      <c r="F6" s="62">
        <v>4</v>
      </c>
      <c r="G6" s="62">
        <v>5</v>
      </c>
      <c r="H6" s="62">
        <v>6</v>
      </c>
      <c r="I6" s="62" t="s">
        <v>109</v>
      </c>
      <c r="J6" s="62" t="s">
        <v>110</v>
      </c>
    </row>
    <row r="7" spans="1:12" x14ac:dyDescent="0.2">
      <c r="A7" s="52">
        <v>1</v>
      </c>
      <c r="B7" s="98" t="s">
        <v>79</v>
      </c>
      <c r="C7" s="63"/>
      <c r="D7" s="64">
        <v>6</v>
      </c>
      <c r="E7" s="64">
        <v>13</v>
      </c>
      <c r="F7" s="64">
        <v>4</v>
      </c>
      <c r="G7" s="64">
        <v>2</v>
      </c>
      <c r="H7" s="64">
        <v>8</v>
      </c>
      <c r="I7" s="65" t="s">
        <v>140</v>
      </c>
      <c r="J7" s="64" t="s">
        <v>119</v>
      </c>
    </row>
    <row r="8" spans="1:12" x14ac:dyDescent="0.2">
      <c r="A8" s="52">
        <v>2</v>
      </c>
      <c r="B8" s="98" t="s">
        <v>223</v>
      </c>
      <c r="C8" s="64">
        <v>13</v>
      </c>
      <c r="D8" s="63"/>
      <c r="E8" s="64">
        <v>7</v>
      </c>
      <c r="F8" s="64">
        <v>3</v>
      </c>
      <c r="G8" s="64">
        <v>9</v>
      </c>
      <c r="H8" s="64">
        <v>3</v>
      </c>
      <c r="I8" s="65" t="s">
        <v>140</v>
      </c>
      <c r="J8" s="64" t="s">
        <v>120</v>
      </c>
    </row>
    <row r="9" spans="1:12" x14ac:dyDescent="0.2">
      <c r="A9" s="52">
        <v>3</v>
      </c>
      <c r="B9" s="53" t="s">
        <v>227</v>
      </c>
      <c r="C9" s="64">
        <v>5</v>
      </c>
      <c r="D9" s="64">
        <v>13</v>
      </c>
      <c r="E9" s="63"/>
      <c r="F9" s="64">
        <v>7</v>
      </c>
      <c r="G9" s="64">
        <v>6</v>
      </c>
      <c r="H9" s="64">
        <v>0</v>
      </c>
      <c r="I9" s="65" t="s">
        <v>140</v>
      </c>
      <c r="J9" s="64" t="s">
        <v>228</v>
      </c>
    </row>
    <row r="10" spans="1:12" s="59" customFormat="1" x14ac:dyDescent="0.2">
      <c r="A10" s="52">
        <v>4</v>
      </c>
      <c r="B10" s="53" t="s">
        <v>87</v>
      </c>
      <c r="C10" s="64">
        <v>13</v>
      </c>
      <c r="D10" s="64">
        <v>13</v>
      </c>
      <c r="E10" s="64">
        <v>13</v>
      </c>
      <c r="F10" s="63"/>
      <c r="G10" s="64">
        <v>4</v>
      </c>
      <c r="H10" s="64">
        <v>9</v>
      </c>
      <c r="I10" s="65" t="s">
        <v>229</v>
      </c>
      <c r="J10" s="64" t="s">
        <v>116</v>
      </c>
    </row>
    <row r="11" spans="1:12" s="59" customFormat="1" x14ac:dyDescent="0.2">
      <c r="A11" s="52">
        <v>5</v>
      </c>
      <c r="B11" s="98" t="s">
        <v>217</v>
      </c>
      <c r="C11" s="64">
        <v>13</v>
      </c>
      <c r="D11" s="64">
        <v>13</v>
      </c>
      <c r="E11" s="64">
        <v>13</v>
      </c>
      <c r="F11" s="148">
        <v>13</v>
      </c>
      <c r="G11" s="63"/>
      <c r="H11" s="64">
        <v>9</v>
      </c>
      <c r="I11" s="65" t="s">
        <v>230</v>
      </c>
      <c r="J11" s="64" t="s">
        <v>114</v>
      </c>
    </row>
    <row r="12" spans="1:12" x14ac:dyDescent="0.2">
      <c r="A12" s="52">
        <v>6</v>
      </c>
      <c r="B12" s="53" t="s">
        <v>231</v>
      </c>
      <c r="C12" s="64">
        <v>13</v>
      </c>
      <c r="D12" s="64">
        <v>13</v>
      </c>
      <c r="E12" s="64">
        <v>13</v>
      </c>
      <c r="F12" s="64">
        <v>13</v>
      </c>
      <c r="G12" s="148">
        <v>13</v>
      </c>
      <c r="H12" s="63"/>
      <c r="I12" s="65" t="s">
        <v>232</v>
      </c>
      <c r="J12" s="64" t="s">
        <v>112</v>
      </c>
    </row>
    <row r="13" spans="1:12" x14ac:dyDescent="0.2">
      <c r="A13" s="59"/>
      <c r="B13" s="60"/>
      <c r="C13" s="66"/>
      <c r="D13" s="66"/>
      <c r="E13" s="66"/>
      <c r="F13" s="66"/>
      <c r="G13" s="66"/>
      <c r="H13" s="66"/>
      <c r="I13" s="67"/>
      <c r="J13" s="66"/>
      <c r="L13" s="68"/>
    </row>
    <row r="14" spans="1:12" s="61" customFormat="1" x14ac:dyDescent="0.2">
      <c r="A14" s="75"/>
      <c r="B14" s="76" t="s">
        <v>126</v>
      </c>
      <c r="C14" s="77" t="s">
        <v>233</v>
      </c>
      <c r="D14" s="77" t="s">
        <v>133</v>
      </c>
      <c r="E14" s="77" t="s">
        <v>134</v>
      </c>
      <c r="F14" s="78"/>
      <c r="G14" s="79"/>
      <c r="H14" s="79"/>
      <c r="I14" s="77"/>
      <c r="J14" s="78"/>
    </row>
    <row r="15" spans="1:12" s="61" customFormat="1" x14ac:dyDescent="0.2">
      <c r="A15" s="75"/>
      <c r="B15" s="76" t="s">
        <v>129</v>
      </c>
      <c r="C15" s="77" t="s">
        <v>127</v>
      </c>
      <c r="D15" s="77" t="s">
        <v>128</v>
      </c>
      <c r="E15" s="77" t="s">
        <v>234</v>
      </c>
      <c r="I15" s="77"/>
      <c r="J15" s="78"/>
    </row>
    <row r="16" spans="1:12" s="61" customFormat="1" x14ac:dyDescent="0.2">
      <c r="A16" s="75"/>
      <c r="B16" s="76" t="s">
        <v>132</v>
      </c>
      <c r="C16" s="77" t="s">
        <v>140</v>
      </c>
      <c r="D16" s="77" t="s">
        <v>139</v>
      </c>
      <c r="E16" s="77" t="s">
        <v>235</v>
      </c>
      <c r="I16" s="77"/>
      <c r="J16" s="80"/>
    </row>
    <row r="17" spans="1:10" s="61" customFormat="1" x14ac:dyDescent="0.2">
      <c r="A17" s="75"/>
      <c r="B17" s="76" t="s">
        <v>135</v>
      </c>
      <c r="C17" s="77" t="s">
        <v>130</v>
      </c>
      <c r="D17" s="77" t="s">
        <v>236</v>
      </c>
      <c r="E17" s="77" t="s">
        <v>131</v>
      </c>
      <c r="G17" s="79"/>
      <c r="H17" s="79"/>
      <c r="I17" s="77"/>
      <c r="J17" s="78"/>
    </row>
    <row r="18" spans="1:10" s="61" customFormat="1" x14ac:dyDescent="0.2">
      <c r="A18" s="75"/>
      <c r="B18" s="76" t="s">
        <v>138</v>
      </c>
      <c r="C18" s="77" t="s">
        <v>169</v>
      </c>
      <c r="D18" s="77" t="s">
        <v>137</v>
      </c>
      <c r="E18" s="77" t="s">
        <v>237</v>
      </c>
      <c r="I18" s="77"/>
      <c r="J18" s="78"/>
    </row>
    <row r="19" spans="1:10" x14ac:dyDescent="0.2">
      <c r="B19" s="76"/>
    </row>
  </sheetData>
  <pageMargins left="0.78740157480314965" right="0.39370078740157483" top="0.78740157480314965" bottom="0.39370078740157483" header="0.59055118110236227" footer="0"/>
  <pageSetup paperSize="9" fitToHeight="0" orientation="landscape" horizontalDpi="300" verticalDpi="0" r:id="rId1"/>
  <headerFooter alignWithMargins="0">
    <oddHeader>&amp;R&amp;"Arial,Regular"&amp;9Page &amp;P of 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J18"/>
  <sheetViews>
    <sheetView showGridLines="0" showRowColHeaders="0" workbookViewId="0">
      <pane ySplit="6" topLeftCell="A7" activePane="bottomLeft" state="frozen"/>
      <selection activeCell="I1" sqref="I1"/>
      <selection pane="bottomLeft" activeCell="F1" sqref="F1"/>
    </sheetView>
  </sheetViews>
  <sheetFormatPr defaultRowHeight="12.75" x14ac:dyDescent="0.2"/>
  <cols>
    <col min="1" max="1" width="3.28515625" style="99" customWidth="1"/>
    <col min="2" max="2" width="56" style="99" bestFit="1" customWidth="1"/>
    <col min="3" max="3" width="6.5703125" style="99" bestFit="1" customWidth="1"/>
    <col min="4" max="6" width="5.5703125" style="99" bestFit="1" customWidth="1"/>
    <col min="7" max="7" width="10.140625" style="99" bestFit="1" customWidth="1"/>
    <col min="8" max="10" width="2.85546875" style="99" customWidth="1"/>
    <col min="11" max="16384" width="9.140625" style="99"/>
  </cols>
  <sheetData>
    <row r="1" spans="1:10" ht="12.75" customHeight="1" x14ac:dyDescent="0.2">
      <c r="A1" s="58" t="s">
        <v>284</v>
      </c>
      <c r="C1" s="270" t="str">
        <f>HYPERLINK("#Kalend!I1","Kalender")</f>
        <v>Kalender</v>
      </c>
      <c r="D1" s="60"/>
      <c r="G1" s="101" t="s">
        <v>270</v>
      </c>
      <c r="H1" s="317" t="s">
        <v>281</v>
      </c>
      <c r="I1" s="318" t="s">
        <v>171</v>
      </c>
      <c r="J1" s="318" t="s">
        <v>172</v>
      </c>
    </row>
    <row r="2" spans="1:10" x14ac:dyDescent="0.2">
      <c r="A2" s="99" t="s">
        <v>173</v>
      </c>
      <c r="E2" s="149"/>
      <c r="H2" s="317"/>
      <c r="I2" s="318"/>
      <c r="J2" s="318"/>
    </row>
    <row r="3" spans="1:10" x14ac:dyDescent="0.2">
      <c r="H3" s="317"/>
      <c r="I3" s="318"/>
      <c r="J3" s="318"/>
    </row>
    <row r="4" spans="1:10" x14ac:dyDescent="0.2">
      <c r="A4" s="57"/>
      <c r="B4" s="103"/>
      <c r="C4" s="150"/>
      <c r="D4" s="308" t="s">
        <v>238</v>
      </c>
      <c r="E4" s="308" t="s">
        <v>239</v>
      </c>
      <c r="F4" s="308" t="s">
        <v>240</v>
      </c>
      <c r="G4" s="104"/>
      <c r="H4" s="317"/>
      <c r="I4" s="318"/>
      <c r="J4" s="318"/>
    </row>
    <row r="5" spans="1:10" x14ac:dyDescent="0.2">
      <c r="A5" s="57"/>
      <c r="B5" s="103"/>
      <c r="C5" s="150"/>
      <c r="D5" s="307" t="str">
        <f>HYPERLINK("#T1!F1","  1  ")</f>
        <v xml:space="preserve">  1  </v>
      </c>
      <c r="E5" s="307" t="str">
        <f>HYPERLINK("#T2!F1","  2  ")</f>
        <v xml:space="preserve">  2  </v>
      </c>
      <c r="F5" s="307" t="str">
        <f>HYPERLINK("#T3!F1","  3  ")</f>
        <v xml:space="preserve">  3  </v>
      </c>
      <c r="G5" s="104"/>
      <c r="H5" s="317"/>
      <c r="I5" s="318"/>
      <c r="J5" s="318"/>
    </row>
    <row r="6" spans="1:10" x14ac:dyDescent="0.2">
      <c r="A6" s="56"/>
      <c r="B6" s="105" t="s">
        <v>177</v>
      </c>
      <c r="C6" s="106" t="s">
        <v>110</v>
      </c>
      <c r="D6" s="311" t="s">
        <v>241</v>
      </c>
      <c r="E6" s="311" t="s">
        <v>241</v>
      </c>
      <c r="F6" s="311" t="s">
        <v>241</v>
      </c>
      <c r="G6" s="107" t="s">
        <v>280</v>
      </c>
      <c r="H6" s="317"/>
      <c r="I6" s="318"/>
      <c r="J6" s="318"/>
    </row>
    <row r="7" spans="1:10" x14ac:dyDescent="0.2">
      <c r="A7" s="56">
        <v>1</v>
      </c>
      <c r="B7" s="53" t="s">
        <v>70</v>
      </c>
      <c r="C7" s="62">
        <f t="shared" ref="C7:C16" si="0">SUM(D7:F7)</f>
        <v>100</v>
      </c>
      <c r="D7" s="109">
        <v>34</v>
      </c>
      <c r="E7" s="108">
        <v>40</v>
      </c>
      <c r="F7" s="109">
        <v>26</v>
      </c>
      <c r="G7" s="110" t="s">
        <v>180</v>
      </c>
      <c r="H7" s="111">
        <f>COUNTIF(D7:F7,"&gt;0")</f>
        <v>3</v>
      </c>
      <c r="I7" s="111">
        <f>COUNTIF(D7:F7,"&gt;=30")</f>
        <v>2</v>
      </c>
      <c r="J7" s="111">
        <f>COUNTIF(D7:F7,"=40")</f>
        <v>1</v>
      </c>
    </row>
    <row r="8" spans="1:10" x14ac:dyDescent="0.2">
      <c r="A8" s="56">
        <v>2</v>
      </c>
      <c r="B8" s="53" t="s">
        <v>76</v>
      </c>
      <c r="C8" s="62">
        <f t="shared" si="0"/>
        <v>100</v>
      </c>
      <c r="D8" s="109">
        <v>30</v>
      </c>
      <c r="E8" s="109">
        <v>30</v>
      </c>
      <c r="F8" s="108">
        <v>40</v>
      </c>
      <c r="G8" s="110" t="s">
        <v>180</v>
      </c>
      <c r="H8" s="111">
        <f t="shared" ref="H8:H16" si="1">COUNTIF(D8:F8,"&gt;0")</f>
        <v>3</v>
      </c>
      <c r="I8" s="111">
        <f t="shared" ref="I8:I16" si="2">COUNTIF(D8:F8,"&gt;=30")</f>
        <v>3</v>
      </c>
      <c r="J8" s="111">
        <f t="shared" ref="J8:J16" si="3">COUNTIF(D8:F8,"=40")</f>
        <v>1</v>
      </c>
    </row>
    <row r="9" spans="1:10" x14ac:dyDescent="0.2">
      <c r="A9" s="56">
        <v>3</v>
      </c>
      <c r="B9" s="53" t="s">
        <v>67</v>
      </c>
      <c r="C9" s="62">
        <f t="shared" si="0"/>
        <v>92</v>
      </c>
      <c r="D9" s="109">
        <v>24</v>
      </c>
      <c r="E9" s="109">
        <v>34</v>
      </c>
      <c r="F9" s="109">
        <v>34</v>
      </c>
      <c r="G9" s="110" t="s">
        <v>180</v>
      </c>
      <c r="H9" s="111">
        <f t="shared" si="1"/>
        <v>3</v>
      </c>
      <c r="I9" s="111">
        <f t="shared" si="2"/>
        <v>2</v>
      </c>
      <c r="J9" s="111">
        <f t="shared" si="3"/>
        <v>0</v>
      </c>
    </row>
    <row r="10" spans="1:10" x14ac:dyDescent="0.2">
      <c r="A10" s="56">
        <v>4</v>
      </c>
      <c r="B10" s="53" t="s">
        <v>73</v>
      </c>
      <c r="C10" s="62">
        <f t="shared" si="0"/>
        <v>84</v>
      </c>
      <c r="D10" s="108">
        <v>40</v>
      </c>
      <c r="E10" s="109">
        <v>22</v>
      </c>
      <c r="F10" s="109">
        <v>22</v>
      </c>
      <c r="G10" s="110" t="s">
        <v>180</v>
      </c>
      <c r="H10" s="111">
        <f t="shared" si="1"/>
        <v>3</v>
      </c>
      <c r="I10" s="111">
        <f t="shared" si="2"/>
        <v>1</v>
      </c>
      <c r="J10" s="111">
        <f t="shared" si="3"/>
        <v>1</v>
      </c>
    </row>
    <row r="11" spans="1:10" x14ac:dyDescent="0.2">
      <c r="A11" s="56">
        <v>5</v>
      </c>
      <c r="B11" s="53" t="s">
        <v>79</v>
      </c>
      <c r="C11" s="62">
        <f t="shared" si="0"/>
        <v>66</v>
      </c>
      <c r="D11" s="109">
        <v>22</v>
      </c>
      <c r="E11" s="109">
        <v>20</v>
      </c>
      <c r="F11" s="109">
        <v>24</v>
      </c>
      <c r="G11" s="110" t="s">
        <v>181</v>
      </c>
      <c r="H11" s="111">
        <f t="shared" si="1"/>
        <v>3</v>
      </c>
      <c r="I11" s="111">
        <f t="shared" si="2"/>
        <v>0</v>
      </c>
      <c r="J11" s="111">
        <f t="shared" si="3"/>
        <v>0</v>
      </c>
    </row>
    <row r="12" spans="1:10" x14ac:dyDescent="0.2">
      <c r="A12" s="56">
        <v>6</v>
      </c>
      <c r="B12" s="53" t="s">
        <v>82</v>
      </c>
      <c r="C12" s="62">
        <f t="shared" si="0"/>
        <v>44</v>
      </c>
      <c r="D12" s="109">
        <v>20</v>
      </c>
      <c r="E12" s="109">
        <v>24</v>
      </c>
      <c r="F12" s="109"/>
      <c r="G12" s="110" t="s">
        <v>181</v>
      </c>
      <c r="H12" s="111">
        <f t="shared" si="1"/>
        <v>2</v>
      </c>
      <c r="I12" s="111">
        <f t="shared" si="2"/>
        <v>0</v>
      </c>
      <c r="J12" s="111">
        <f t="shared" si="3"/>
        <v>0</v>
      </c>
    </row>
    <row r="13" spans="1:10" x14ac:dyDescent="0.2">
      <c r="A13" s="56">
        <v>7</v>
      </c>
      <c r="B13" s="53" t="s">
        <v>84</v>
      </c>
      <c r="C13" s="62">
        <f t="shared" si="0"/>
        <v>36</v>
      </c>
      <c r="D13" s="109">
        <v>18</v>
      </c>
      <c r="E13" s="109">
        <v>18</v>
      </c>
      <c r="F13" s="109"/>
      <c r="G13" s="110" t="s">
        <v>181</v>
      </c>
      <c r="H13" s="111">
        <f t="shared" si="1"/>
        <v>2</v>
      </c>
      <c r="I13" s="111">
        <f t="shared" si="2"/>
        <v>0</v>
      </c>
      <c r="J13" s="111">
        <f t="shared" si="3"/>
        <v>0</v>
      </c>
    </row>
    <row r="14" spans="1:10" x14ac:dyDescent="0.2">
      <c r="A14" s="56">
        <v>8</v>
      </c>
      <c r="B14" s="53" t="s">
        <v>87</v>
      </c>
      <c r="C14" s="62">
        <f t="shared" si="0"/>
        <v>30</v>
      </c>
      <c r="D14" s="109"/>
      <c r="E14" s="109"/>
      <c r="F14" s="109">
        <v>30</v>
      </c>
      <c r="G14" s="110" t="s">
        <v>181</v>
      </c>
      <c r="H14" s="111">
        <f t="shared" si="1"/>
        <v>1</v>
      </c>
      <c r="I14" s="111">
        <f t="shared" si="2"/>
        <v>1</v>
      </c>
      <c r="J14" s="111">
        <f t="shared" si="3"/>
        <v>0</v>
      </c>
    </row>
    <row r="15" spans="1:10" x14ac:dyDescent="0.2">
      <c r="A15" s="56">
        <v>9</v>
      </c>
      <c r="B15" s="53" t="s">
        <v>90</v>
      </c>
      <c r="C15" s="62">
        <f t="shared" si="0"/>
        <v>26</v>
      </c>
      <c r="D15" s="109">
        <v>26</v>
      </c>
      <c r="E15" s="109"/>
      <c r="F15" s="109"/>
      <c r="G15" s="151" t="s">
        <v>242</v>
      </c>
      <c r="H15" s="111">
        <f t="shared" si="1"/>
        <v>1</v>
      </c>
      <c r="I15" s="111">
        <f t="shared" si="2"/>
        <v>0</v>
      </c>
      <c r="J15" s="111">
        <f t="shared" si="3"/>
        <v>0</v>
      </c>
    </row>
    <row r="16" spans="1:10" x14ac:dyDescent="0.2">
      <c r="A16" s="56">
        <v>9</v>
      </c>
      <c r="B16" s="53" t="s">
        <v>66</v>
      </c>
      <c r="C16" s="62">
        <f t="shared" si="0"/>
        <v>26</v>
      </c>
      <c r="D16" s="109"/>
      <c r="E16" s="109">
        <v>26</v>
      </c>
      <c r="F16" s="109"/>
      <c r="G16" s="151" t="s">
        <v>242</v>
      </c>
      <c r="H16" s="111">
        <f t="shared" si="1"/>
        <v>1</v>
      </c>
      <c r="I16" s="111">
        <f t="shared" si="2"/>
        <v>0</v>
      </c>
      <c r="J16" s="111">
        <f t="shared" si="3"/>
        <v>0</v>
      </c>
    </row>
    <row r="17" spans="1:10" x14ac:dyDescent="0.2">
      <c r="A17" s="112">
        <f>COUNT(A7:A16)</f>
        <v>10</v>
      </c>
      <c r="B17" s="113" t="s">
        <v>183</v>
      </c>
      <c r="C17" s="114"/>
      <c r="D17" s="115">
        <v>29</v>
      </c>
      <c r="E17" s="115">
        <v>29</v>
      </c>
      <c r="F17" s="115">
        <v>22</v>
      </c>
      <c r="G17" s="116"/>
      <c r="H17" s="117"/>
      <c r="I17" s="118">
        <f>SUM(I1:I16)</f>
        <v>9</v>
      </c>
      <c r="J17" s="118">
        <f>SUM(J1:J16)</f>
        <v>3</v>
      </c>
    </row>
    <row r="18" spans="1:10" x14ac:dyDescent="0.2">
      <c r="A18" s="119"/>
      <c r="B18" s="113" t="s">
        <v>184</v>
      </c>
      <c r="C18" s="114"/>
      <c r="D18" s="116">
        <f>COUNTIF(D7:D16,"&gt;=0")</f>
        <v>8</v>
      </c>
      <c r="E18" s="116">
        <f>COUNTIF(E7:E16,"&gt;=0")</f>
        <v>8</v>
      </c>
      <c r="F18" s="116">
        <f>COUNTIF(F7:F16,"&gt;=0")</f>
        <v>6</v>
      </c>
      <c r="G18" s="117"/>
      <c r="H18" s="119"/>
      <c r="I18" s="119"/>
      <c r="J18" s="119"/>
    </row>
  </sheetData>
  <mergeCells count="3">
    <mergeCell ref="H1:H6"/>
    <mergeCell ref="I1:I6"/>
    <mergeCell ref="J1:J6"/>
  </mergeCells>
  <conditionalFormatting sqref="I7:I16">
    <cfRule type="top10" dxfId="8" priority="2" stopIfTrue="1" rank="1"/>
  </conditionalFormatting>
  <conditionalFormatting sqref="J7:J16">
    <cfRule type="top10" dxfId="7" priority="3" stopIfTrue="1" rank="1"/>
  </conditionalFormatting>
  <conditionalFormatting sqref="H7:H16">
    <cfRule type="top10" dxfId="6" priority="4" stopIfTrue="1" rank="1"/>
  </conditionalFormatting>
  <conditionalFormatting sqref="D17:F17">
    <cfRule type="top10" dxfId="5" priority="1" stopIfTrue="1" rank="1"/>
  </conditionalFormatting>
  <pageMargins left="0.78740157480314965" right="0.39370078740157483" top="0.78740157480314965" bottom="0.39370078740157483" header="0.59055118110236227" footer="0"/>
  <pageSetup paperSize="9" fitToHeight="0" orientation="landscape" horizontalDpi="300" verticalDpi="360" r:id="rId1"/>
  <headerFooter alignWithMargins="0">
    <oddHeader>&amp;R&amp;"Arial,Regular"&amp;9Page &amp;P of &amp;N</oddHead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H45"/>
  <sheetViews>
    <sheetView showGridLines="0" showRowColHeaders="0" zoomScaleNormal="100" workbookViewId="0">
      <pane ySplit="2" topLeftCell="A3" activePane="bottomLeft" state="frozen"/>
      <selection activeCell="I1" sqref="I1"/>
      <selection pane="bottomLeft" activeCell="E1" sqref="E1"/>
    </sheetView>
  </sheetViews>
  <sheetFormatPr defaultRowHeight="12.75" x14ac:dyDescent="0.2"/>
  <cols>
    <col min="1" max="1" width="3.28515625" style="60" customWidth="1"/>
    <col min="2" max="2" width="61.28515625" style="59" bestFit="1" customWidth="1"/>
    <col min="3" max="9" width="5.85546875" style="60" customWidth="1"/>
    <col min="10" max="16384" width="9.140625" style="60"/>
  </cols>
  <sheetData>
    <row r="1" spans="1:8" x14ac:dyDescent="0.2">
      <c r="A1" s="58" t="str">
        <f>UPPER((Kalend!D29)&amp;" - "&amp;(Kalend!C29)&amp;" - "&amp;(Kalend!E29))</f>
        <v>T-FIN - IDA-VIRUMAA SISE-MV FINAALID - TRIO</v>
      </c>
      <c r="C1" s="270" t="str">
        <f>HYPERLINK("#Kalend!I1","Kalender")</f>
        <v>Kalender</v>
      </c>
    </row>
    <row r="2" spans="1:8" s="61" customFormat="1" x14ac:dyDescent="0.2">
      <c r="A2" s="61" t="str">
        <f>"Toimumisaeg: "&amp;(Kalend!A29)&amp;" kell "&amp;(Kalend!B29)</f>
        <v>Toimumisaeg: P, 27.04.2014 kell 13:00</v>
      </c>
    </row>
    <row r="3" spans="1:8" s="61" customFormat="1" x14ac:dyDescent="0.2">
      <c r="A3" s="61" t="str">
        <f>"Toimumiskoht: "&amp;(Kalend!F29)</f>
        <v>Toimumiskoht: K-Järve petangihall</v>
      </c>
    </row>
    <row r="4" spans="1:8" s="61" customFormat="1" x14ac:dyDescent="0.2">
      <c r="A4" s="61" t="str">
        <f>"Korraldaja: "&amp;(Kalend!G29)</f>
        <v>Korraldaja: K-Järve SHK</v>
      </c>
    </row>
    <row r="6" spans="1:8" s="61" customFormat="1" x14ac:dyDescent="0.2">
      <c r="A6" s="81">
        <v>1</v>
      </c>
      <c r="B6" s="61" t="s">
        <v>220</v>
      </c>
      <c r="C6" s="82">
        <v>13</v>
      </c>
    </row>
    <row r="7" spans="1:8" s="61" customFormat="1" x14ac:dyDescent="0.2">
      <c r="A7" s="83"/>
      <c r="B7" s="84"/>
      <c r="C7" s="61" t="s">
        <v>220</v>
      </c>
      <c r="F7" s="82">
        <v>10</v>
      </c>
    </row>
    <row r="8" spans="1:8" s="61" customFormat="1" x14ac:dyDescent="0.2">
      <c r="A8" s="83">
        <v>4</v>
      </c>
      <c r="B8" s="85" t="s">
        <v>69</v>
      </c>
      <c r="C8" s="86">
        <v>12</v>
      </c>
      <c r="D8" s="87"/>
      <c r="E8" s="84"/>
    </row>
    <row r="9" spans="1:8" s="61" customFormat="1" ht="13.5" thickBot="1" x14ac:dyDescent="0.25">
      <c r="A9" s="83"/>
      <c r="C9" s="88"/>
      <c r="D9" s="88"/>
      <c r="E9" s="89"/>
      <c r="G9" s="61" t="s">
        <v>217</v>
      </c>
    </row>
    <row r="10" spans="1:8" s="61" customFormat="1" x14ac:dyDescent="0.2">
      <c r="A10" s="83">
        <v>3</v>
      </c>
      <c r="B10" s="61" t="s">
        <v>217</v>
      </c>
      <c r="C10" s="90">
        <v>13</v>
      </c>
      <c r="D10" s="88"/>
      <c r="E10" s="89"/>
      <c r="F10" s="91"/>
      <c r="G10" s="92" t="s">
        <v>144</v>
      </c>
      <c r="H10" s="93"/>
    </row>
    <row r="11" spans="1:8" s="61" customFormat="1" x14ac:dyDescent="0.2">
      <c r="A11" s="83"/>
      <c r="B11" s="84"/>
      <c r="C11" s="94" t="s">
        <v>217</v>
      </c>
      <c r="D11" s="94"/>
      <c r="E11" s="85"/>
      <c r="F11" s="90">
        <v>13</v>
      </c>
      <c r="H11" s="88"/>
    </row>
    <row r="12" spans="1:8" s="61" customFormat="1" ht="13.5" thickBot="1" x14ac:dyDescent="0.25">
      <c r="A12" s="83">
        <v>2</v>
      </c>
      <c r="B12" s="85" t="s">
        <v>243</v>
      </c>
      <c r="C12" s="82">
        <v>8</v>
      </c>
      <c r="F12" s="88"/>
      <c r="G12" s="88" t="s">
        <v>220</v>
      </c>
    </row>
    <row r="13" spans="1:8" s="61" customFormat="1" x14ac:dyDescent="0.2">
      <c r="F13" s="88"/>
      <c r="G13" s="92" t="s">
        <v>146</v>
      </c>
      <c r="H13" s="93"/>
    </row>
    <row r="14" spans="1:8" s="61" customFormat="1" x14ac:dyDescent="0.2">
      <c r="C14" s="61" t="s">
        <v>69</v>
      </c>
      <c r="F14" s="90">
        <v>13</v>
      </c>
      <c r="G14" s="88"/>
      <c r="H14" s="88"/>
    </row>
    <row r="15" spans="1:8" s="61" customFormat="1" ht="13.5" thickBot="1" x14ac:dyDescent="0.25">
      <c r="C15" s="87"/>
      <c r="D15" s="87"/>
      <c r="E15" s="84"/>
      <c r="F15" s="95"/>
      <c r="G15" s="95" t="s">
        <v>69</v>
      </c>
      <c r="H15" s="95"/>
    </row>
    <row r="16" spans="1:8" s="61" customFormat="1" ht="13.5" customHeight="1" x14ac:dyDescent="0.2">
      <c r="C16" s="94" t="s">
        <v>243</v>
      </c>
      <c r="D16" s="94"/>
      <c r="E16" s="85"/>
      <c r="F16" s="82">
        <v>1</v>
      </c>
      <c r="G16" s="75" t="s">
        <v>149</v>
      </c>
      <c r="H16" s="88"/>
    </row>
    <row r="17" spans="1:8" s="61" customFormat="1" x14ac:dyDescent="0.2">
      <c r="G17" s="88"/>
      <c r="H17" s="88"/>
    </row>
    <row r="18" spans="1:8" s="61" customFormat="1" ht="13.5" thickBot="1" x14ac:dyDescent="0.25">
      <c r="C18" s="88"/>
      <c r="E18" s="88"/>
      <c r="G18" s="95" t="s">
        <v>243</v>
      </c>
      <c r="H18" s="95"/>
    </row>
    <row r="19" spans="1:8" s="61" customFormat="1" x14ac:dyDescent="0.2">
      <c r="C19" s="88"/>
      <c r="E19" s="88"/>
      <c r="G19" s="96" t="s">
        <v>150</v>
      </c>
    </row>
    <row r="20" spans="1:8" s="61" customFormat="1" x14ac:dyDescent="0.2">
      <c r="C20" s="88"/>
      <c r="E20" s="88"/>
      <c r="G20" s="96"/>
    </row>
    <row r="21" spans="1:8" s="61" customFormat="1" x14ac:dyDescent="0.2">
      <c r="A21" s="81">
        <v>5</v>
      </c>
      <c r="B21" s="61" t="s">
        <v>79</v>
      </c>
      <c r="C21" s="82" t="s">
        <v>185</v>
      </c>
    </row>
    <row r="22" spans="1:8" s="61" customFormat="1" x14ac:dyDescent="0.2">
      <c r="A22" s="83"/>
      <c r="B22" s="84"/>
      <c r="F22" s="82" t="s">
        <v>147</v>
      </c>
    </row>
    <row r="23" spans="1:8" s="61" customFormat="1" x14ac:dyDescent="0.2">
      <c r="A23" s="83">
        <v>8</v>
      </c>
      <c r="B23" s="85" t="s">
        <v>87</v>
      </c>
      <c r="C23" s="86" t="s">
        <v>185</v>
      </c>
      <c r="D23" s="87"/>
      <c r="E23" s="84"/>
    </row>
    <row r="24" spans="1:8" s="61" customFormat="1" ht="13.5" thickBot="1" x14ac:dyDescent="0.25">
      <c r="A24" s="83"/>
      <c r="C24" s="88"/>
      <c r="D24" s="88"/>
      <c r="E24" s="89"/>
    </row>
    <row r="25" spans="1:8" s="61" customFormat="1" x14ac:dyDescent="0.2">
      <c r="A25" s="83">
        <v>7</v>
      </c>
      <c r="B25" s="61" t="s">
        <v>84</v>
      </c>
      <c r="C25" s="90" t="s">
        <v>185</v>
      </c>
      <c r="D25" s="88"/>
      <c r="E25" s="89"/>
      <c r="F25" s="91"/>
      <c r="G25" s="92" t="s">
        <v>154</v>
      </c>
      <c r="H25" s="93"/>
    </row>
    <row r="26" spans="1:8" s="61" customFormat="1" x14ac:dyDescent="0.2">
      <c r="A26" s="83"/>
      <c r="B26" s="84"/>
      <c r="C26" s="94"/>
      <c r="D26" s="94"/>
      <c r="E26" s="85"/>
      <c r="F26" s="90" t="s">
        <v>147</v>
      </c>
    </row>
    <row r="27" spans="1:8" s="61" customFormat="1" ht="13.5" thickBot="1" x14ac:dyDescent="0.25">
      <c r="A27" s="83">
        <v>6</v>
      </c>
      <c r="B27" s="85" t="s">
        <v>82</v>
      </c>
      <c r="C27" s="82" t="s">
        <v>185</v>
      </c>
      <c r="F27" s="88"/>
      <c r="G27" s="88"/>
      <c r="H27" s="88"/>
    </row>
    <row r="28" spans="1:8" s="61" customFormat="1" x14ac:dyDescent="0.2">
      <c r="F28" s="88"/>
      <c r="G28" s="92" t="s">
        <v>156</v>
      </c>
      <c r="H28" s="93"/>
    </row>
    <row r="29" spans="1:8" s="61" customFormat="1" x14ac:dyDescent="0.2">
      <c r="F29" s="90" t="s">
        <v>147</v>
      </c>
      <c r="G29" s="88"/>
      <c r="H29" s="88"/>
    </row>
    <row r="30" spans="1:8" s="61" customFormat="1" ht="13.5" thickBot="1" x14ac:dyDescent="0.25">
      <c r="C30" s="87"/>
      <c r="D30" s="87"/>
      <c r="E30" s="84"/>
      <c r="F30" s="95"/>
      <c r="G30" s="95"/>
      <c r="H30" s="95"/>
    </row>
    <row r="31" spans="1:8" s="61" customFormat="1" x14ac:dyDescent="0.2">
      <c r="C31" s="94"/>
      <c r="D31" s="94"/>
      <c r="E31" s="85"/>
      <c r="F31" s="82" t="s">
        <v>147</v>
      </c>
      <c r="G31" s="75" t="s">
        <v>157</v>
      </c>
      <c r="H31" s="88"/>
    </row>
    <row r="32" spans="1:8" s="61" customFormat="1" x14ac:dyDescent="0.2">
      <c r="G32" s="88"/>
      <c r="H32" s="88"/>
    </row>
    <row r="33" spans="1:8" s="61" customFormat="1" ht="13.5" thickBot="1" x14ac:dyDescent="0.25">
      <c r="D33" s="88"/>
      <c r="E33" s="88"/>
      <c r="G33" s="95"/>
      <c r="H33" s="95"/>
    </row>
    <row r="34" spans="1:8" s="61" customFormat="1" x14ac:dyDescent="0.2">
      <c r="D34" s="88"/>
      <c r="E34" s="88"/>
      <c r="G34" s="96" t="s">
        <v>158</v>
      </c>
    </row>
    <row r="35" spans="1:8" s="61" customFormat="1" x14ac:dyDescent="0.2">
      <c r="D35" s="88"/>
      <c r="E35" s="88"/>
      <c r="G35" s="96"/>
    </row>
    <row r="36" spans="1:8" x14ac:dyDescent="0.2">
      <c r="A36" s="52">
        <v>1</v>
      </c>
      <c r="B36" s="310" t="s">
        <v>67</v>
      </c>
    </row>
    <row r="37" spans="1:8" x14ac:dyDescent="0.2">
      <c r="A37" s="52">
        <v>2</v>
      </c>
      <c r="B37" s="48" t="s">
        <v>70</v>
      </c>
    </row>
    <row r="38" spans="1:8" x14ac:dyDescent="0.2">
      <c r="A38" s="52">
        <v>3</v>
      </c>
      <c r="B38" s="50" t="s">
        <v>73</v>
      </c>
    </row>
    <row r="39" spans="1:8" x14ac:dyDescent="0.2">
      <c r="A39" s="52">
        <v>4</v>
      </c>
      <c r="B39" s="53" t="s">
        <v>76</v>
      </c>
    </row>
    <row r="40" spans="1:8" x14ac:dyDescent="0.2">
      <c r="A40" s="52">
        <v>5</v>
      </c>
      <c r="B40" s="53" t="s">
        <v>79</v>
      </c>
    </row>
    <row r="41" spans="1:8" x14ac:dyDescent="0.2">
      <c r="A41" s="52">
        <v>6</v>
      </c>
      <c r="B41" s="53" t="s">
        <v>82</v>
      </c>
    </row>
    <row r="42" spans="1:8" x14ac:dyDescent="0.2">
      <c r="A42" s="52">
        <v>7</v>
      </c>
      <c r="B42" s="53" t="s">
        <v>84</v>
      </c>
    </row>
    <row r="43" spans="1:8" x14ac:dyDescent="0.2">
      <c r="A43" s="52">
        <v>8</v>
      </c>
      <c r="B43" s="53" t="s">
        <v>87</v>
      </c>
    </row>
    <row r="44" spans="1:8" x14ac:dyDescent="0.2">
      <c r="A44" s="56">
        <v>9</v>
      </c>
      <c r="B44" s="53" t="s">
        <v>90</v>
      </c>
    </row>
    <row r="45" spans="1:8" x14ac:dyDescent="0.2">
      <c r="A45" s="56">
        <v>9</v>
      </c>
      <c r="B45" s="53" t="s">
        <v>66</v>
      </c>
    </row>
  </sheetData>
  <pageMargins left="0.78740157480314965" right="0.39370078740157483" top="0.78740157480314965" bottom="0.39370078740157483" header="0.59055118110236227" footer="0"/>
  <pageSetup paperSize="9" fitToHeight="0" orientation="landscape" horizontalDpi="300" r:id="rId1"/>
  <headerFooter alignWithMargins="0">
    <oddHeader>&amp;R&amp;"Arial,Regular"&amp;9Page &amp;P of &amp;N</oddHeader>
  </headerFooter>
  <rowBreaks count="1" manualBreakCount="1">
    <brk id="34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X98"/>
  <sheetViews>
    <sheetView showGridLines="0" showRowColHeaders="0" zoomScaleNormal="100" workbookViewId="0">
      <pane ySplit="4" topLeftCell="A5" activePane="bottomLeft" state="frozen"/>
      <selection activeCell="W1" sqref="W1"/>
      <selection pane="bottomLeft" activeCell="W1" sqref="W1"/>
    </sheetView>
  </sheetViews>
  <sheetFormatPr defaultRowHeight="12.75" x14ac:dyDescent="0.2"/>
  <cols>
    <col min="1" max="1" width="3" style="159" bestFit="1" customWidth="1"/>
    <col min="2" max="2" width="18.7109375" style="159" customWidth="1"/>
    <col min="3" max="22" width="2.85546875" style="159" customWidth="1"/>
    <col min="23" max="23" width="3" style="159" bestFit="1" customWidth="1"/>
    <col min="24" max="24" width="10.5703125" style="159" customWidth="1"/>
    <col min="25" max="16384" width="9.140625" style="159"/>
  </cols>
  <sheetData>
    <row r="1" spans="1:24" s="99" customFormat="1" x14ac:dyDescent="0.2">
      <c r="A1" s="152" t="str">
        <f>UPPER((Kalend!D8)&amp;" - "&amp;(Kalend!C8)&amp;" - "&amp;(Kalend!A8))</f>
        <v>TUL-EEL - SHK KV EELVOOR 1 - P, 22.12.2013</v>
      </c>
      <c r="O1" s="270" t="str">
        <f>HYPERLINK("#Kalend!I1","Kalender")</f>
        <v>Kalender</v>
      </c>
      <c r="P1" s="60"/>
      <c r="Q1" s="60"/>
    </row>
    <row r="2" spans="1:24" s="99" customFormat="1" ht="13.5" thickBot="1" x14ac:dyDescent="0.25"/>
    <row r="3" spans="1:24" ht="63.75" customHeight="1" thickBot="1" x14ac:dyDescent="0.25">
      <c r="A3" s="153"/>
      <c r="B3" s="154"/>
      <c r="C3" s="155"/>
      <c r="D3" s="155"/>
      <c r="E3" s="155"/>
      <c r="F3" s="155"/>
      <c r="G3" s="156"/>
      <c r="H3" s="155"/>
      <c r="I3" s="155"/>
      <c r="J3" s="157"/>
      <c r="K3" s="155"/>
      <c r="L3" s="155"/>
      <c r="M3" s="155"/>
      <c r="N3" s="155"/>
      <c r="O3" s="156"/>
      <c r="P3" s="155"/>
      <c r="Q3" s="155"/>
      <c r="R3" s="157"/>
      <c r="S3" s="155"/>
      <c r="T3" s="155"/>
      <c r="U3" s="155"/>
      <c r="V3" s="155"/>
      <c r="W3" s="158"/>
      <c r="X3" s="158"/>
    </row>
    <row r="4" spans="1:24" s="167" customFormat="1" ht="13.5" thickBot="1" x14ac:dyDescent="0.25">
      <c r="A4" s="160"/>
      <c r="B4" s="161"/>
      <c r="C4" s="162">
        <v>6</v>
      </c>
      <c r="D4" s="163">
        <v>7</v>
      </c>
      <c r="E4" s="163">
        <v>8</v>
      </c>
      <c r="F4" s="164">
        <v>9</v>
      </c>
      <c r="G4" s="162">
        <v>6</v>
      </c>
      <c r="H4" s="163">
        <v>7</v>
      </c>
      <c r="I4" s="163">
        <v>8</v>
      </c>
      <c r="J4" s="164">
        <v>9</v>
      </c>
      <c r="K4" s="162">
        <v>6</v>
      </c>
      <c r="L4" s="163">
        <v>7</v>
      </c>
      <c r="M4" s="163">
        <v>8</v>
      </c>
      <c r="N4" s="164">
        <v>9</v>
      </c>
      <c r="O4" s="162">
        <v>6</v>
      </c>
      <c r="P4" s="163">
        <v>7</v>
      </c>
      <c r="Q4" s="163">
        <v>8</v>
      </c>
      <c r="R4" s="164">
        <v>9</v>
      </c>
      <c r="S4" s="162">
        <v>6</v>
      </c>
      <c r="T4" s="163">
        <v>7</v>
      </c>
      <c r="U4" s="163">
        <v>8</v>
      </c>
      <c r="V4" s="164">
        <v>9</v>
      </c>
      <c r="W4" s="165" t="s">
        <v>110</v>
      </c>
      <c r="X4" s="166" t="s">
        <v>244</v>
      </c>
    </row>
    <row r="5" spans="1:24" s="174" customFormat="1" x14ac:dyDescent="0.2">
      <c r="A5" s="168"/>
      <c r="B5" s="169" t="s">
        <v>245</v>
      </c>
      <c r="C5" s="170"/>
      <c r="D5" s="171"/>
      <c r="E5" s="171"/>
      <c r="F5" s="172"/>
      <c r="G5" s="170"/>
      <c r="H5" s="171"/>
      <c r="I5" s="171"/>
      <c r="J5" s="172"/>
      <c r="K5" s="170"/>
      <c r="L5" s="171"/>
      <c r="M5" s="171"/>
      <c r="N5" s="172"/>
      <c r="O5" s="170"/>
      <c r="P5" s="171"/>
      <c r="Q5" s="171"/>
      <c r="R5" s="172"/>
      <c r="S5" s="170"/>
      <c r="T5" s="171"/>
      <c r="U5" s="171"/>
      <c r="V5" s="172"/>
      <c r="W5" s="168"/>
      <c r="X5" s="173"/>
    </row>
    <row r="6" spans="1:24" s="174" customFormat="1" x14ac:dyDescent="0.2">
      <c r="A6" s="175">
        <v>1</v>
      </c>
      <c r="B6" s="176" t="s">
        <v>91</v>
      </c>
      <c r="C6" s="177">
        <v>0</v>
      </c>
      <c r="D6" s="178">
        <v>0</v>
      </c>
      <c r="E6" s="178">
        <v>5</v>
      </c>
      <c r="F6" s="179">
        <v>3</v>
      </c>
      <c r="G6" s="177">
        <v>0</v>
      </c>
      <c r="H6" s="178">
        <v>0</v>
      </c>
      <c r="I6" s="178">
        <v>0</v>
      </c>
      <c r="J6" s="179">
        <v>0</v>
      </c>
      <c r="K6" s="177">
        <v>0</v>
      </c>
      <c r="L6" s="178">
        <v>0</v>
      </c>
      <c r="M6" s="178">
        <v>0</v>
      </c>
      <c r="N6" s="179">
        <v>0</v>
      </c>
      <c r="O6" s="177">
        <v>0</v>
      </c>
      <c r="P6" s="178">
        <v>0</v>
      </c>
      <c r="Q6" s="178">
        <v>0</v>
      </c>
      <c r="R6" s="179">
        <v>0</v>
      </c>
      <c r="S6" s="177">
        <v>0</v>
      </c>
      <c r="T6" s="178">
        <v>5</v>
      </c>
      <c r="U6" s="178">
        <v>0</v>
      </c>
      <c r="V6" s="179">
        <v>0</v>
      </c>
      <c r="W6" s="180">
        <f t="shared" ref="W6:W18" si="0">SUM(C6:V6)</f>
        <v>13</v>
      </c>
      <c r="X6" s="181">
        <v>7</v>
      </c>
    </row>
    <row r="7" spans="1:24" s="174" customFormat="1" x14ac:dyDescent="0.2">
      <c r="A7" s="175">
        <v>2</v>
      </c>
      <c r="B7" s="176" t="s">
        <v>71</v>
      </c>
      <c r="C7" s="177">
        <v>0</v>
      </c>
      <c r="D7" s="178">
        <v>3</v>
      </c>
      <c r="E7" s="178">
        <v>0</v>
      </c>
      <c r="F7" s="179">
        <v>0</v>
      </c>
      <c r="G7" s="177">
        <v>3</v>
      </c>
      <c r="H7" s="178">
        <v>0</v>
      </c>
      <c r="I7" s="178">
        <v>3</v>
      </c>
      <c r="J7" s="179">
        <v>0</v>
      </c>
      <c r="K7" s="177">
        <v>0</v>
      </c>
      <c r="L7" s="178">
        <v>0</v>
      </c>
      <c r="M7" s="178">
        <v>1</v>
      </c>
      <c r="N7" s="179">
        <v>0</v>
      </c>
      <c r="O7" s="177">
        <v>0</v>
      </c>
      <c r="P7" s="178">
        <v>0</v>
      </c>
      <c r="Q7" s="178">
        <v>0</v>
      </c>
      <c r="R7" s="179">
        <v>3</v>
      </c>
      <c r="S7" s="177">
        <v>0</v>
      </c>
      <c r="T7" s="178">
        <v>0</v>
      </c>
      <c r="U7" s="178">
        <v>0</v>
      </c>
      <c r="V7" s="179">
        <v>0</v>
      </c>
      <c r="W7" s="180">
        <f t="shared" si="0"/>
        <v>13</v>
      </c>
      <c r="X7" s="181">
        <v>8</v>
      </c>
    </row>
    <row r="8" spans="1:24" s="174" customFormat="1" x14ac:dyDescent="0.2">
      <c r="A8" s="182">
        <v>3</v>
      </c>
      <c r="B8" s="183" t="s">
        <v>107</v>
      </c>
      <c r="C8" s="184">
        <v>0</v>
      </c>
      <c r="D8" s="185">
        <v>0</v>
      </c>
      <c r="E8" s="185">
        <v>0</v>
      </c>
      <c r="F8" s="186">
        <v>0</v>
      </c>
      <c r="G8" s="184">
        <v>0</v>
      </c>
      <c r="H8" s="185">
        <v>0</v>
      </c>
      <c r="I8" s="185">
        <v>0</v>
      </c>
      <c r="J8" s="186">
        <v>0</v>
      </c>
      <c r="K8" s="184">
        <v>0</v>
      </c>
      <c r="L8" s="185">
        <v>0</v>
      </c>
      <c r="M8" s="185">
        <v>0</v>
      </c>
      <c r="N8" s="186">
        <v>0</v>
      </c>
      <c r="O8" s="184">
        <v>0</v>
      </c>
      <c r="P8" s="185">
        <v>0</v>
      </c>
      <c r="Q8" s="185">
        <v>0</v>
      </c>
      <c r="R8" s="186">
        <v>0</v>
      </c>
      <c r="S8" s="184">
        <v>0</v>
      </c>
      <c r="T8" s="185">
        <v>0</v>
      </c>
      <c r="U8" s="185">
        <v>0</v>
      </c>
      <c r="V8" s="186">
        <v>0</v>
      </c>
      <c r="W8" s="187">
        <f t="shared" si="0"/>
        <v>0</v>
      </c>
      <c r="X8" s="188">
        <v>13</v>
      </c>
    </row>
    <row r="9" spans="1:24" s="174" customFormat="1" x14ac:dyDescent="0.2">
      <c r="A9" s="182">
        <v>4</v>
      </c>
      <c r="B9" s="183" t="s">
        <v>88</v>
      </c>
      <c r="C9" s="184">
        <v>0</v>
      </c>
      <c r="D9" s="185">
        <v>0</v>
      </c>
      <c r="E9" s="185">
        <v>0</v>
      </c>
      <c r="F9" s="186">
        <v>0</v>
      </c>
      <c r="G9" s="184">
        <v>0</v>
      </c>
      <c r="H9" s="185">
        <v>3</v>
      </c>
      <c r="I9" s="185">
        <v>5</v>
      </c>
      <c r="J9" s="186">
        <v>0</v>
      </c>
      <c r="K9" s="184">
        <v>3</v>
      </c>
      <c r="L9" s="185">
        <v>0</v>
      </c>
      <c r="M9" s="185">
        <v>0</v>
      </c>
      <c r="N9" s="186">
        <v>0</v>
      </c>
      <c r="O9" s="184">
        <v>0</v>
      </c>
      <c r="P9" s="185">
        <v>0</v>
      </c>
      <c r="Q9" s="185">
        <v>0</v>
      </c>
      <c r="R9" s="186">
        <v>0</v>
      </c>
      <c r="S9" s="184">
        <v>0</v>
      </c>
      <c r="T9" s="185">
        <v>0</v>
      </c>
      <c r="U9" s="185">
        <v>0</v>
      </c>
      <c r="V9" s="186">
        <v>0</v>
      </c>
      <c r="W9" s="187">
        <f t="shared" si="0"/>
        <v>11</v>
      </c>
      <c r="X9" s="188">
        <v>9</v>
      </c>
    </row>
    <row r="10" spans="1:24" s="174" customFormat="1" x14ac:dyDescent="0.2">
      <c r="A10" s="175">
        <v>5</v>
      </c>
      <c r="B10" s="176" t="s">
        <v>68</v>
      </c>
      <c r="C10" s="177">
        <v>0</v>
      </c>
      <c r="D10" s="178">
        <v>0</v>
      </c>
      <c r="E10" s="178">
        <v>0</v>
      </c>
      <c r="F10" s="179">
        <v>0</v>
      </c>
      <c r="G10" s="177">
        <v>3</v>
      </c>
      <c r="H10" s="178">
        <v>0</v>
      </c>
      <c r="I10" s="178">
        <v>0</v>
      </c>
      <c r="J10" s="179">
        <v>0</v>
      </c>
      <c r="K10" s="177">
        <v>1</v>
      </c>
      <c r="L10" s="178">
        <v>0</v>
      </c>
      <c r="M10" s="178">
        <v>0</v>
      </c>
      <c r="N10" s="179">
        <v>3</v>
      </c>
      <c r="O10" s="177">
        <v>3</v>
      </c>
      <c r="P10" s="178">
        <v>0</v>
      </c>
      <c r="Q10" s="178">
        <v>0</v>
      </c>
      <c r="R10" s="179">
        <v>0</v>
      </c>
      <c r="S10" s="177">
        <v>0</v>
      </c>
      <c r="T10" s="178">
        <v>5</v>
      </c>
      <c r="U10" s="178">
        <v>3</v>
      </c>
      <c r="V10" s="179">
        <v>3</v>
      </c>
      <c r="W10" s="180">
        <f t="shared" si="0"/>
        <v>21</v>
      </c>
      <c r="X10" s="181">
        <v>3</v>
      </c>
    </row>
    <row r="11" spans="1:24" s="174" customFormat="1" x14ac:dyDescent="0.2">
      <c r="A11" s="175">
        <v>6</v>
      </c>
      <c r="B11" s="176" t="s">
        <v>105</v>
      </c>
      <c r="C11" s="177">
        <v>0</v>
      </c>
      <c r="D11" s="178">
        <v>0</v>
      </c>
      <c r="E11" s="178">
        <v>0</v>
      </c>
      <c r="F11" s="179">
        <v>0</v>
      </c>
      <c r="G11" s="177">
        <v>0</v>
      </c>
      <c r="H11" s="178">
        <v>0</v>
      </c>
      <c r="I11" s="178">
        <v>0</v>
      </c>
      <c r="J11" s="179">
        <v>0</v>
      </c>
      <c r="K11" s="177">
        <v>0</v>
      </c>
      <c r="L11" s="178">
        <v>0</v>
      </c>
      <c r="M11" s="178">
        <v>0</v>
      </c>
      <c r="N11" s="179">
        <v>1</v>
      </c>
      <c r="O11" s="177">
        <v>0</v>
      </c>
      <c r="P11" s="178">
        <v>0</v>
      </c>
      <c r="Q11" s="178">
        <v>0</v>
      </c>
      <c r="R11" s="179">
        <v>0</v>
      </c>
      <c r="S11" s="177">
        <v>0</v>
      </c>
      <c r="T11" s="178">
        <v>0</v>
      </c>
      <c r="U11" s="178">
        <v>0</v>
      </c>
      <c r="V11" s="179">
        <v>0</v>
      </c>
      <c r="W11" s="180">
        <f t="shared" si="0"/>
        <v>1</v>
      </c>
      <c r="X11" s="181">
        <v>12</v>
      </c>
    </row>
    <row r="12" spans="1:24" s="174" customFormat="1" x14ac:dyDescent="0.2">
      <c r="A12" s="182">
        <v>7</v>
      </c>
      <c r="B12" s="183" t="s">
        <v>83</v>
      </c>
      <c r="C12" s="184">
        <v>1</v>
      </c>
      <c r="D12" s="185">
        <v>0</v>
      </c>
      <c r="E12" s="185">
        <v>0</v>
      </c>
      <c r="F12" s="186">
        <v>0</v>
      </c>
      <c r="G12" s="184">
        <v>0</v>
      </c>
      <c r="H12" s="185">
        <v>3</v>
      </c>
      <c r="I12" s="185">
        <v>0</v>
      </c>
      <c r="J12" s="186">
        <v>0</v>
      </c>
      <c r="K12" s="184">
        <v>1</v>
      </c>
      <c r="L12" s="185">
        <v>1</v>
      </c>
      <c r="M12" s="185">
        <v>1</v>
      </c>
      <c r="N12" s="186">
        <v>0</v>
      </c>
      <c r="O12" s="184">
        <v>3</v>
      </c>
      <c r="P12" s="185">
        <v>3</v>
      </c>
      <c r="Q12" s="185">
        <v>0</v>
      </c>
      <c r="R12" s="186">
        <v>0</v>
      </c>
      <c r="S12" s="184">
        <v>0</v>
      </c>
      <c r="T12" s="185">
        <v>0</v>
      </c>
      <c r="U12" s="185">
        <v>5</v>
      </c>
      <c r="V12" s="186">
        <v>0</v>
      </c>
      <c r="W12" s="187">
        <f t="shared" si="0"/>
        <v>18</v>
      </c>
      <c r="X12" s="188">
        <v>4</v>
      </c>
    </row>
    <row r="13" spans="1:24" s="174" customFormat="1" x14ac:dyDescent="0.2">
      <c r="A13" s="182">
        <v>8</v>
      </c>
      <c r="B13" s="183" t="s">
        <v>80</v>
      </c>
      <c r="C13" s="184">
        <v>3</v>
      </c>
      <c r="D13" s="185">
        <v>3</v>
      </c>
      <c r="E13" s="185">
        <v>3</v>
      </c>
      <c r="F13" s="186">
        <v>0</v>
      </c>
      <c r="G13" s="184">
        <v>5</v>
      </c>
      <c r="H13" s="185">
        <v>0</v>
      </c>
      <c r="I13" s="185">
        <v>0</v>
      </c>
      <c r="J13" s="186">
        <v>1</v>
      </c>
      <c r="K13" s="184">
        <v>0</v>
      </c>
      <c r="L13" s="185">
        <v>1</v>
      </c>
      <c r="M13" s="185">
        <v>1</v>
      </c>
      <c r="N13" s="186">
        <v>0</v>
      </c>
      <c r="O13" s="184">
        <v>0</v>
      </c>
      <c r="P13" s="185">
        <v>0</v>
      </c>
      <c r="Q13" s="185">
        <v>0</v>
      </c>
      <c r="R13" s="186">
        <v>0</v>
      </c>
      <c r="S13" s="184">
        <v>0</v>
      </c>
      <c r="T13" s="185">
        <v>5</v>
      </c>
      <c r="U13" s="185">
        <v>0</v>
      </c>
      <c r="V13" s="186">
        <v>0</v>
      </c>
      <c r="W13" s="187">
        <f t="shared" si="0"/>
        <v>22</v>
      </c>
      <c r="X13" s="188">
        <v>2</v>
      </c>
    </row>
    <row r="14" spans="1:24" s="174" customFormat="1" x14ac:dyDescent="0.2">
      <c r="A14" s="175">
        <v>9</v>
      </c>
      <c r="B14" s="189" t="s">
        <v>77</v>
      </c>
      <c r="C14" s="177">
        <v>0</v>
      </c>
      <c r="D14" s="178">
        <v>1</v>
      </c>
      <c r="E14" s="178">
        <v>0</v>
      </c>
      <c r="F14" s="179">
        <v>3</v>
      </c>
      <c r="G14" s="177">
        <v>0</v>
      </c>
      <c r="H14" s="178">
        <v>0</v>
      </c>
      <c r="I14" s="178">
        <v>0</v>
      </c>
      <c r="J14" s="179">
        <v>0</v>
      </c>
      <c r="K14" s="177">
        <v>1</v>
      </c>
      <c r="L14" s="178">
        <v>1</v>
      </c>
      <c r="M14" s="178">
        <v>0</v>
      </c>
      <c r="N14" s="179">
        <v>0</v>
      </c>
      <c r="O14" s="177">
        <v>3</v>
      </c>
      <c r="P14" s="178">
        <v>0</v>
      </c>
      <c r="Q14" s="178">
        <v>0</v>
      </c>
      <c r="R14" s="179">
        <v>0</v>
      </c>
      <c r="S14" s="177">
        <v>0</v>
      </c>
      <c r="T14" s="178">
        <v>5</v>
      </c>
      <c r="U14" s="178">
        <v>0</v>
      </c>
      <c r="V14" s="179">
        <v>0</v>
      </c>
      <c r="W14" s="180">
        <f t="shared" si="0"/>
        <v>14</v>
      </c>
      <c r="X14" s="181">
        <v>6</v>
      </c>
    </row>
    <row r="15" spans="1:24" s="174" customFormat="1" x14ac:dyDescent="0.2">
      <c r="A15" s="175">
        <v>10</v>
      </c>
      <c r="B15" s="189" t="s">
        <v>74</v>
      </c>
      <c r="C15" s="177">
        <v>3</v>
      </c>
      <c r="D15" s="178">
        <v>3</v>
      </c>
      <c r="E15" s="178">
        <v>3</v>
      </c>
      <c r="F15" s="179">
        <v>3</v>
      </c>
      <c r="G15" s="177">
        <v>5</v>
      </c>
      <c r="H15" s="178">
        <v>5</v>
      </c>
      <c r="I15" s="178">
        <v>5</v>
      </c>
      <c r="J15" s="179">
        <v>0</v>
      </c>
      <c r="K15" s="177">
        <v>1</v>
      </c>
      <c r="L15" s="178">
        <v>3</v>
      </c>
      <c r="M15" s="178">
        <v>0</v>
      </c>
      <c r="N15" s="179">
        <v>0</v>
      </c>
      <c r="O15" s="177">
        <v>0</v>
      </c>
      <c r="P15" s="178">
        <v>3</v>
      </c>
      <c r="Q15" s="178">
        <v>1</v>
      </c>
      <c r="R15" s="179">
        <v>3</v>
      </c>
      <c r="S15" s="177">
        <v>5</v>
      </c>
      <c r="T15" s="178">
        <v>0</v>
      </c>
      <c r="U15" s="178">
        <v>0</v>
      </c>
      <c r="V15" s="179">
        <v>0</v>
      </c>
      <c r="W15" s="190">
        <f t="shared" si="0"/>
        <v>43</v>
      </c>
      <c r="X15" s="181">
        <v>1</v>
      </c>
    </row>
    <row r="16" spans="1:24" s="174" customFormat="1" x14ac:dyDescent="0.2">
      <c r="A16" s="182">
        <v>11</v>
      </c>
      <c r="B16" s="191" t="s">
        <v>95</v>
      </c>
      <c r="C16" s="184">
        <v>5</v>
      </c>
      <c r="D16" s="185">
        <v>3</v>
      </c>
      <c r="E16" s="185">
        <v>0</v>
      </c>
      <c r="F16" s="186">
        <v>0</v>
      </c>
      <c r="G16" s="184">
        <v>0</v>
      </c>
      <c r="H16" s="185">
        <v>0</v>
      </c>
      <c r="I16" s="185">
        <v>0</v>
      </c>
      <c r="J16" s="186">
        <v>0</v>
      </c>
      <c r="K16" s="184">
        <v>0</v>
      </c>
      <c r="L16" s="185">
        <v>3</v>
      </c>
      <c r="M16" s="185">
        <v>1</v>
      </c>
      <c r="N16" s="186">
        <v>0</v>
      </c>
      <c r="O16" s="184">
        <v>0</v>
      </c>
      <c r="P16" s="185">
        <v>3</v>
      </c>
      <c r="Q16" s="185">
        <v>0</v>
      </c>
      <c r="R16" s="186">
        <v>0</v>
      </c>
      <c r="S16" s="184">
        <v>0</v>
      </c>
      <c r="T16" s="185">
        <v>0</v>
      </c>
      <c r="U16" s="185">
        <v>0</v>
      </c>
      <c r="V16" s="186">
        <v>0</v>
      </c>
      <c r="W16" s="192">
        <f t="shared" si="0"/>
        <v>15</v>
      </c>
      <c r="X16" s="188">
        <v>5</v>
      </c>
    </row>
    <row r="17" spans="1:24" s="174" customFormat="1" x14ac:dyDescent="0.2">
      <c r="A17" s="182">
        <v>12</v>
      </c>
      <c r="B17" s="191" t="s">
        <v>99</v>
      </c>
      <c r="C17" s="184">
        <v>0</v>
      </c>
      <c r="D17" s="185">
        <v>0</v>
      </c>
      <c r="E17" s="185">
        <v>0</v>
      </c>
      <c r="F17" s="186">
        <v>0</v>
      </c>
      <c r="G17" s="184">
        <v>0</v>
      </c>
      <c r="H17" s="185">
        <v>0</v>
      </c>
      <c r="I17" s="185">
        <v>5</v>
      </c>
      <c r="J17" s="186">
        <v>0</v>
      </c>
      <c r="K17" s="184">
        <v>0</v>
      </c>
      <c r="L17" s="185">
        <v>0</v>
      </c>
      <c r="M17" s="185">
        <v>0</v>
      </c>
      <c r="N17" s="186">
        <v>0</v>
      </c>
      <c r="O17" s="184">
        <v>0</v>
      </c>
      <c r="P17" s="185">
        <v>0</v>
      </c>
      <c r="Q17" s="185">
        <v>0</v>
      </c>
      <c r="R17" s="186">
        <v>0</v>
      </c>
      <c r="S17" s="184">
        <v>0</v>
      </c>
      <c r="T17" s="185">
        <v>0</v>
      </c>
      <c r="U17" s="185">
        <v>0</v>
      </c>
      <c r="V17" s="186">
        <v>0</v>
      </c>
      <c r="W17" s="187">
        <f t="shared" si="0"/>
        <v>5</v>
      </c>
      <c r="X17" s="188">
        <v>11</v>
      </c>
    </row>
    <row r="18" spans="1:24" s="174" customFormat="1" ht="13.5" thickBot="1" x14ac:dyDescent="0.25">
      <c r="A18" s="193">
        <v>13</v>
      </c>
      <c r="B18" s="194" t="s">
        <v>104</v>
      </c>
      <c r="C18" s="195">
        <v>0</v>
      </c>
      <c r="D18" s="196">
        <v>0</v>
      </c>
      <c r="E18" s="196">
        <v>0</v>
      </c>
      <c r="F18" s="197">
        <v>0</v>
      </c>
      <c r="G18" s="195">
        <v>3</v>
      </c>
      <c r="H18" s="196">
        <v>0</v>
      </c>
      <c r="I18" s="196">
        <v>0</v>
      </c>
      <c r="J18" s="197">
        <v>0</v>
      </c>
      <c r="K18" s="195">
        <v>0</v>
      </c>
      <c r="L18" s="196">
        <v>0</v>
      </c>
      <c r="M18" s="196">
        <v>0</v>
      </c>
      <c r="N18" s="197">
        <v>0</v>
      </c>
      <c r="O18" s="195">
        <v>0</v>
      </c>
      <c r="P18" s="196">
        <v>0</v>
      </c>
      <c r="Q18" s="196">
        <v>0</v>
      </c>
      <c r="R18" s="197">
        <v>0</v>
      </c>
      <c r="S18" s="195">
        <v>0</v>
      </c>
      <c r="T18" s="196">
        <v>0</v>
      </c>
      <c r="U18" s="196">
        <v>0</v>
      </c>
      <c r="V18" s="197">
        <v>5</v>
      </c>
      <c r="W18" s="198">
        <f t="shared" si="0"/>
        <v>8</v>
      </c>
      <c r="X18" s="199">
        <v>10</v>
      </c>
    </row>
    <row r="20" spans="1:24" s="99" customFormat="1" x14ac:dyDescent="0.2">
      <c r="A20" s="152" t="str">
        <f>UPPER((Kalend!D13)&amp;" "&amp;(Kalend!C13)&amp;" - "&amp;(Kalend!A13))</f>
        <v>TUL-EEL SHK KV EELVOOR 2 - P, 19.01.2014</v>
      </c>
    </row>
    <row r="21" spans="1:24" s="99" customFormat="1" ht="13.5" thickBot="1" x14ac:dyDescent="0.25"/>
    <row r="22" spans="1:24" s="174" customFormat="1" x14ac:dyDescent="0.2">
      <c r="A22" s="168"/>
      <c r="B22" s="169" t="s">
        <v>245</v>
      </c>
      <c r="C22" s="170"/>
      <c r="D22" s="171"/>
      <c r="E22" s="171"/>
      <c r="F22" s="172"/>
      <c r="G22" s="170"/>
      <c r="H22" s="171"/>
      <c r="I22" s="171"/>
      <c r="J22" s="172"/>
      <c r="K22" s="170"/>
      <c r="L22" s="171"/>
      <c r="M22" s="171"/>
      <c r="N22" s="172"/>
      <c r="O22" s="170"/>
      <c r="P22" s="171"/>
      <c r="Q22" s="171"/>
      <c r="R22" s="172"/>
      <c r="S22" s="170"/>
      <c r="T22" s="171"/>
      <c r="U22" s="171"/>
      <c r="V22" s="172"/>
      <c r="W22" s="200"/>
      <c r="X22" s="173"/>
    </row>
    <row r="23" spans="1:24" s="174" customFormat="1" x14ac:dyDescent="0.2">
      <c r="A23" s="175">
        <v>1</v>
      </c>
      <c r="B23" s="176" t="s">
        <v>91</v>
      </c>
      <c r="C23" s="177">
        <v>0</v>
      </c>
      <c r="D23" s="178">
        <v>0</v>
      </c>
      <c r="E23" s="178">
        <v>0</v>
      </c>
      <c r="F23" s="179">
        <v>0</v>
      </c>
      <c r="G23" s="177">
        <v>0</v>
      </c>
      <c r="H23" s="178">
        <v>0</v>
      </c>
      <c r="I23" s="178">
        <v>0</v>
      </c>
      <c r="J23" s="179">
        <v>0</v>
      </c>
      <c r="K23" s="177">
        <v>1</v>
      </c>
      <c r="L23" s="178">
        <v>0</v>
      </c>
      <c r="M23" s="178">
        <v>3</v>
      </c>
      <c r="N23" s="179">
        <v>0</v>
      </c>
      <c r="O23" s="177">
        <v>0</v>
      </c>
      <c r="P23" s="178">
        <v>0</v>
      </c>
      <c r="Q23" s="178">
        <v>0</v>
      </c>
      <c r="R23" s="179">
        <v>0</v>
      </c>
      <c r="S23" s="177">
        <v>5</v>
      </c>
      <c r="T23" s="178">
        <v>0</v>
      </c>
      <c r="U23" s="178">
        <v>0</v>
      </c>
      <c r="V23" s="179">
        <v>0</v>
      </c>
      <c r="W23" s="180">
        <f t="shared" ref="W23:W32" si="1">SUM(C23:V23)</f>
        <v>9</v>
      </c>
      <c r="X23" s="181">
        <v>5</v>
      </c>
    </row>
    <row r="24" spans="1:24" s="174" customFormat="1" x14ac:dyDescent="0.2">
      <c r="A24" s="175">
        <v>2</v>
      </c>
      <c r="B24" s="176" t="s">
        <v>97</v>
      </c>
      <c r="C24" s="177">
        <v>3</v>
      </c>
      <c r="D24" s="178">
        <v>0</v>
      </c>
      <c r="E24" s="178">
        <v>0</v>
      </c>
      <c r="F24" s="179">
        <v>0</v>
      </c>
      <c r="G24" s="177">
        <v>0</v>
      </c>
      <c r="H24" s="178">
        <v>0</v>
      </c>
      <c r="I24" s="178">
        <v>1</v>
      </c>
      <c r="J24" s="179">
        <v>0</v>
      </c>
      <c r="K24" s="177">
        <v>1</v>
      </c>
      <c r="L24" s="178">
        <v>0</v>
      </c>
      <c r="M24" s="178">
        <v>0</v>
      </c>
      <c r="N24" s="179">
        <v>0</v>
      </c>
      <c r="O24" s="177">
        <v>1</v>
      </c>
      <c r="P24" s="178">
        <v>0</v>
      </c>
      <c r="Q24" s="178">
        <v>0</v>
      </c>
      <c r="R24" s="179">
        <v>0</v>
      </c>
      <c r="S24" s="177">
        <v>3</v>
      </c>
      <c r="T24" s="178">
        <v>0</v>
      </c>
      <c r="U24" s="178">
        <v>0</v>
      </c>
      <c r="V24" s="179">
        <v>0</v>
      </c>
      <c r="W24" s="180">
        <f t="shared" si="1"/>
        <v>9</v>
      </c>
      <c r="X24" s="181">
        <v>6</v>
      </c>
    </row>
    <row r="25" spans="1:24" s="174" customFormat="1" x14ac:dyDescent="0.2">
      <c r="A25" s="182">
        <v>3</v>
      </c>
      <c r="B25" s="191" t="s">
        <v>99</v>
      </c>
      <c r="C25" s="184">
        <v>0</v>
      </c>
      <c r="D25" s="185">
        <v>0</v>
      </c>
      <c r="E25" s="185">
        <v>0</v>
      </c>
      <c r="F25" s="186">
        <v>0</v>
      </c>
      <c r="G25" s="184">
        <v>0</v>
      </c>
      <c r="H25" s="185">
        <v>0</v>
      </c>
      <c r="I25" s="185">
        <v>0</v>
      </c>
      <c r="J25" s="186">
        <v>0</v>
      </c>
      <c r="K25" s="184">
        <v>0</v>
      </c>
      <c r="L25" s="185">
        <v>0</v>
      </c>
      <c r="M25" s="185">
        <v>0</v>
      </c>
      <c r="N25" s="186">
        <v>0</v>
      </c>
      <c r="O25" s="184">
        <v>0</v>
      </c>
      <c r="P25" s="185">
        <v>0</v>
      </c>
      <c r="Q25" s="185">
        <v>3</v>
      </c>
      <c r="R25" s="186">
        <v>0</v>
      </c>
      <c r="S25" s="184">
        <v>5</v>
      </c>
      <c r="T25" s="185">
        <v>0</v>
      </c>
      <c r="U25" s="185">
        <v>0</v>
      </c>
      <c r="V25" s="186">
        <v>3</v>
      </c>
      <c r="W25" s="187">
        <f t="shared" si="1"/>
        <v>11</v>
      </c>
      <c r="X25" s="188">
        <v>4</v>
      </c>
    </row>
    <row r="26" spans="1:24" s="174" customFormat="1" x14ac:dyDescent="0.2">
      <c r="A26" s="182">
        <v>4</v>
      </c>
      <c r="B26" s="183" t="s">
        <v>105</v>
      </c>
      <c r="C26" s="184">
        <v>0</v>
      </c>
      <c r="D26" s="185">
        <v>0</v>
      </c>
      <c r="E26" s="185">
        <v>0</v>
      </c>
      <c r="F26" s="186">
        <v>0</v>
      </c>
      <c r="G26" s="184">
        <v>0</v>
      </c>
      <c r="H26" s="185">
        <v>3</v>
      </c>
      <c r="I26" s="185">
        <v>0</v>
      </c>
      <c r="J26" s="186">
        <v>1</v>
      </c>
      <c r="K26" s="184">
        <v>0</v>
      </c>
      <c r="L26" s="185">
        <v>0</v>
      </c>
      <c r="M26" s="185">
        <v>0</v>
      </c>
      <c r="N26" s="186">
        <v>0</v>
      </c>
      <c r="O26" s="184">
        <v>0</v>
      </c>
      <c r="P26" s="185">
        <v>0</v>
      </c>
      <c r="Q26" s="185">
        <v>0</v>
      </c>
      <c r="R26" s="186">
        <v>0</v>
      </c>
      <c r="S26" s="184">
        <v>0</v>
      </c>
      <c r="T26" s="185">
        <v>0</v>
      </c>
      <c r="U26" s="185">
        <v>0</v>
      </c>
      <c r="V26" s="186">
        <v>0</v>
      </c>
      <c r="W26" s="187">
        <f t="shared" si="1"/>
        <v>4</v>
      </c>
      <c r="X26" s="201" t="s">
        <v>246</v>
      </c>
    </row>
    <row r="27" spans="1:24" s="174" customFormat="1" x14ac:dyDescent="0.2">
      <c r="A27" s="175">
        <v>5</v>
      </c>
      <c r="B27" s="176" t="s">
        <v>106</v>
      </c>
      <c r="C27" s="177">
        <v>0</v>
      </c>
      <c r="D27" s="178">
        <v>0</v>
      </c>
      <c r="E27" s="178">
        <v>0</v>
      </c>
      <c r="F27" s="179">
        <v>0</v>
      </c>
      <c r="G27" s="177">
        <v>0</v>
      </c>
      <c r="H27" s="178">
        <v>0</v>
      </c>
      <c r="I27" s="178">
        <v>0</v>
      </c>
      <c r="J27" s="179">
        <v>0</v>
      </c>
      <c r="K27" s="177">
        <v>0</v>
      </c>
      <c r="L27" s="178">
        <v>0</v>
      </c>
      <c r="M27" s="178">
        <v>0</v>
      </c>
      <c r="N27" s="179">
        <v>0</v>
      </c>
      <c r="O27" s="177">
        <v>0</v>
      </c>
      <c r="P27" s="178">
        <v>0</v>
      </c>
      <c r="Q27" s="178">
        <v>0</v>
      </c>
      <c r="R27" s="179">
        <v>0</v>
      </c>
      <c r="S27" s="177">
        <v>0</v>
      </c>
      <c r="T27" s="178">
        <v>0</v>
      </c>
      <c r="U27" s="178">
        <v>0</v>
      </c>
      <c r="V27" s="179">
        <v>0</v>
      </c>
      <c r="W27" s="180">
        <f t="shared" si="1"/>
        <v>0</v>
      </c>
      <c r="X27" s="181">
        <v>10</v>
      </c>
    </row>
    <row r="28" spans="1:24" s="174" customFormat="1" x14ac:dyDescent="0.2">
      <c r="A28" s="175">
        <v>6</v>
      </c>
      <c r="B28" s="176" t="s">
        <v>71</v>
      </c>
      <c r="C28" s="177">
        <v>3</v>
      </c>
      <c r="D28" s="178">
        <v>0</v>
      </c>
      <c r="E28" s="178">
        <v>0</v>
      </c>
      <c r="F28" s="179">
        <v>0</v>
      </c>
      <c r="G28" s="177">
        <v>5</v>
      </c>
      <c r="H28" s="178">
        <v>3</v>
      </c>
      <c r="I28" s="178">
        <v>1</v>
      </c>
      <c r="J28" s="179">
        <v>0</v>
      </c>
      <c r="K28" s="177">
        <v>0</v>
      </c>
      <c r="L28" s="178">
        <v>3</v>
      </c>
      <c r="M28" s="178">
        <v>0</v>
      </c>
      <c r="N28" s="179">
        <v>0</v>
      </c>
      <c r="O28" s="177">
        <v>3</v>
      </c>
      <c r="P28" s="178">
        <v>0</v>
      </c>
      <c r="Q28" s="178">
        <v>0</v>
      </c>
      <c r="R28" s="179">
        <v>0</v>
      </c>
      <c r="S28" s="177">
        <v>0</v>
      </c>
      <c r="T28" s="178">
        <v>0</v>
      </c>
      <c r="U28" s="178">
        <v>0</v>
      </c>
      <c r="V28" s="179">
        <v>0</v>
      </c>
      <c r="W28" s="180">
        <f t="shared" si="1"/>
        <v>18</v>
      </c>
      <c r="X28" s="202" t="s">
        <v>139</v>
      </c>
    </row>
    <row r="29" spans="1:24" s="174" customFormat="1" x14ac:dyDescent="0.2">
      <c r="A29" s="182">
        <v>7</v>
      </c>
      <c r="B29" s="183" t="s">
        <v>83</v>
      </c>
      <c r="C29" s="184">
        <v>0</v>
      </c>
      <c r="D29" s="185">
        <v>3</v>
      </c>
      <c r="E29" s="185">
        <v>0</v>
      </c>
      <c r="F29" s="186">
        <v>0</v>
      </c>
      <c r="G29" s="184">
        <v>1</v>
      </c>
      <c r="H29" s="185">
        <v>5</v>
      </c>
      <c r="I29" s="185">
        <v>3</v>
      </c>
      <c r="J29" s="186">
        <v>0</v>
      </c>
      <c r="K29" s="184">
        <v>3</v>
      </c>
      <c r="L29" s="185">
        <v>0</v>
      </c>
      <c r="M29" s="185">
        <v>0</v>
      </c>
      <c r="N29" s="186">
        <v>0</v>
      </c>
      <c r="O29" s="184">
        <v>0</v>
      </c>
      <c r="P29" s="185">
        <v>0</v>
      </c>
      <c r="Q29" s="185">
        <v>3</v>
      </c>
      <c r="R29" s="186">
        <v>0</v>
      </c>
      <c r="S29" s="184">
        <v>0</v>
      </c>
      <c r="T29" s="185">
        <v>0</v>
      </c>
      <c r="U29" s="185">
        <v>0</v>
      </c>
      <c r="V29" s="186">
        <v>0</v>
      </c>
      <c r="W29" s="187">
        <f t="shared" si="1"/>
        <v>18</v>
      </c>
      <c r="X29" s="203" t="s">
        <v>139</v>
      </c>
    </row>
    <row r="30" spans="1:24" s="174" customFormat="1" x14ac:dyDescent="0.2">
      <c r="A30" s="182">
        <v>8</v>
      </c>
      <c r="B30" s="183" t="s">
        <v>95</v>
      </c>
      <c r="C30" s="184">
        <v>0</v>
      </c>
      <c r="D30" s="185">
        <v>0</v>
      </c>
      <c r="E30" s="185">
        <v>0</v>
      </c>
      <c r="F30" s="186">
        <v>3</v>
      </c>
      <c r="G30" s="184">
        <v>0</v>
      </c>
      <c r="H30" s="185">
        <v>0</v>
      </c>
      <c r="I30" s="185">
        <v>0</v>
      </c>
      <c r="J30" s="186">
        <v>0</v>
      </c>
      <c r="K30" s="184">
        <v>0</v>
      </c>
      <c r="L30" s="185">
        <v>1</v>
      </c>
      <c r="M30" s="185">
        <v>1</v>
      </c>
      <c r="N30" s="186">
        <v>0</v>
      </c>
      <c r="O30" s="184">
        <v>0</v>
      </c>
      <c r="P30" s="185">
        <v>0</v>
      </c>
      <c r="Q30" s="185">
        <v>0</v>
      </c>
      <c r="R30" s="186">
        <v>0</v>
      </c>
      <c r="S30" s="184">
        <v>0</v>
      </c>
      <c r="T30" s="185">
        <v>0</v>
      </c>
      <c r="U30" s="185">
        <v>0</v>
      </c>
      <c r="V30" s="186">
        <v>0</v>
      </c>
      <c r="W30" s="187">
        <f t="shared" si="1"/>
        <v>5</v>
      </c>
      <c r="X30" s="188">
        <v>7</v>
      </c>
    </row>
    <row r="31" spans="1:24" s="174" customFormat="1" x14ac:dyDescent="0.2">
      <c r="A31" s="175">
        <v>9</v>
      </c>
      <c r="B31" s="189" t="s">
        <v>88</v>
      </c>
      <c r="C31" s="177">
        <v>0</v>
      </c>
      <c r="D31" s="178">
        <v>0</v>
      </c>
      <c r="E31" s="178">
        <v>0</v>
      </c>
      <c r="F31" s="179">
        <v>0</v>
      </c>
      <c r="G31" s="177">
        <v>0</v>
      </c>
      <c r="H31" s="178">
        <v>0</v>
      </c>
      <c r="I31" s="178">
        <v>0</v>
      </c>
      <c r="J31" s="179">
        <v>0</v>
      </c>
      <c r="K31" s="177">
        <v>0</v>
      </c>
      <c r="L31" s="178">
        <v>1</v>
      </c>
      <c r="M31" s="178">
        <v>0</v>
      </c>
      <c r="N31" s="179">
        <v>0</v>
      </c>
      <c r="O31" s="177">
        <v>0</v>
      </c>
      <c r="P31" s="178">
        <v>3</v>
      </c>
      <c r="Q31" s="178">
        <v>0</v>
      </c>
      <c r="R31" s="179">
        <v>0</v>
      </c>
      <c r="S31" s="177">
        <v>0</v>
      </c>
      <c r="T31" s="178">
        <v>0</v>
      </c>
      <c r="U31" s="178">
        <v>0</v>
      </c>
      <c r="V31" s="179">
        <v>0</v>
      </c>
      <c r="W31" s="180">
        <f t="shared" si="1"/>
        <v>4</v>
      </c>
      <c r="X31" s="202" t="s">
        <v>246</v>
      </c>
    </row>
    <row r="32" spans="1:24" s="174" customFormat="1" ht="13.5" thickBot="1" x14ac:dyDescent="0.25">
      <c r="A32" s="193">
        <v>10</v>
      </c>
      <c r="B32" s="194" t="s">
        <v>74</v>
      </c>
      <c r="C32" s="195">
        <v>3</v>
      </c>
      <c r="D32" s="196">
        <v>3</v>
      </c>
      <c r="E32" s="196">
        <v>3</v>
      </c>
      <c r="F32" s="197">
        <v>0</v>
      </c>
      <c r="G32" s="195">
        <v>0</v>
      </c>
      <c r="H32" s="196">
        <v>0</v>
      </c>
      <c r="I32" s="196">
        <v>3</v>
      </c>
      <c r="J32" s="197">
        <v>0</v>
      </c>
      <c r="K32" s="195">
        <v>1</v>
      </c>
      <c r="L32" s="196">
        <v>3</v>
      </c>
      <c r="M32" s="196">
        <v>1</v>
      </c>
      <c r="N32" s="197">
        <v>1</v>
      </c>
      <c r="O32" s="195">
        <v>5</v>
      </c>
      <c r="P32" s="196">
        <v>0</v>
      </c>
      <c r="Q32" s="196">
        <v>1</v>
      </c>
      <c r="R32" s="197">
        <v>0</v>
      </c>
      <c r="S32" s="195">
        <v>0</v>
      </c>
      <c r="T32" s="196">
        <v>3</v>
      </c>
      <c r="U32" s="196">
        <v>0</v>
      </c>
      <c r="V32" s="197">
        <v>0</v>
      </c>
      <c r="W32" s="204">
        <f t="shared" si="1"/>
        <v>27</v>
      </c>
      <c r="X32" s="199">
        <v>1</v>
      </c>
    </row>
    <row r="34" spans="1:24" s="99" customFormat="1" x14ac:dyDescent="0.2">
      <c r="A34" s="152" t="str">
        <f>UPPER((Kalend!D17)&amp;" "&amp;(Kalend!C17)&amp;" - "&amp;(Kalend!A17))</f>
        <v>TUL-EEL SHK KV EELVOOR 3 - E, 24.02.2014</v>
      </c>
    </row>
    <row r="35" spans="1:24" s="99" customFormat="1" ht="13.5" thickBot="1" x14ac:dyDescent="0.25"/>
    <row r="36" spans="1:24" s="174" customFormat="1" x14ac:dyDescent="0.2">
      <c r="A36" s="168"/>
      <c r="B36" s="169" t="s">
        <v>245</v>
      </c>
      <c r="C36" s="170"/>
      <c r="D36" s="171"/>
      <c r="E36" s="171"/>
      <c r="F36" s="172"/>
      <c r="G36" s="170"/>
      <c r="H36" s="171"/>
      <c r="I36" s="171"/>
      <c r="J36" s="172"/>
      <c r="K36" s="170"/>
      <c r="L36" s="171"/>
      <c r="M36" s="171"/>
      <c r="N36" s="172"/>
      <c r="O36" s="170"/>
      <c r="P36" s="171"/>
      <c r="Q36" s="171"/>
      <c r="R36" s="172"/>
      <c r="S36" s="170"/>
      <c r="T36" s="171"/>
      <c r="U36" s="171"/>
      <c r="V36" s="172"/>
      <c r="W36" s="200"/>
      <c r="X36" s="173"/>
    </row>
    <row r="37" spans="1:24" s="174" customFormat="1" x14ac:dyDescent="0.2">
      <c r="A37" s="175">
        <v>1</v>
      </c>
      <c r="B37" s="176" t="s">
        <v>91</v>
      </c>
      <c r="C37" s="177">
        <v>3</v>
      </c>
      <c r="D37" s="178">
        <v>0</v>
      </c>
      <c r="E37" s="178">
        <v>0</v>
      </c>
      <c r="F37" s="179">
        <v>0</v>
      </c>
      <c r="G37" s="177">
        <v>0</v>
      </c>
      <c r="H37" s="178">
        <v>3</v>
      </c>
      <c r="I37" s="178">
        <v>0</v>
      </c>
      <c r="J37" s="179">
        <v>3</v>
      </c>
      <c r="K37" s="177">
        <v>5</v>
      </c>
      <c r="L37" s="178">
        <v>0</v>
      </c>
      <c r="M37" s="178">
        <v>0</v>
      </c>
      <c r="N37" s="179">
        <v>5</v>
      </c>
      <c r="O37" s="177">
        <v>0</v>
      </c>
      <c r="P37" s="178">
        <v>0</v>
      </c>
      <c r="Q37" s="178">
        <v>0</v>
      </c>
      <c r="R37" s="179">
        <v>0</v>
      </c>
      <c r="S37" s="177">
        <v>0</v>
      </c>
      <c r="T37" s="178">
        <v>0</v>
      </c>
      <c r="U37" s="178">
        <v>0</v>
      </c>
      <c r="V37" s="179">
        <v>0</v>
      </c>
      <c r="W37" s="180">
        <f t="shared" ref="W37:W49" si="2">SUM(C37:V37)</f>
        <v>19</v>
      </c>
      <c r="X37" s="181">
        <v>2</v>
      </c>
    </row>
    <row r="38" spans="1:24" s="174" customFormat="1" x14ac:dyDescent="0.2">
      <c r="A38" s="175">
        <v>2</v>
      </c>
      <c r="B38" s="176" t="s">
        <v>95</v>
      </c>
      <c r="C38" s="177">
        <v>3</v>
      </c>
      <c r="D38" s="178">
        <v>0</v>
      </c>
      <c r="E38" s="178">
        <v>0</v>
      </c>
      <c r="F38" s="179">
        <v>0</v>
      </c>
      <c r="G38" s="177">
        <v>0</v>
      </c>
      <c r="H38" s="178">
        <v>0</v>
      </c>
      <c r="I38" s="178">
        <v>0</v>
      </c>
      <c r="J38" s="179">
        <v>0</v>
      </c>
      <c r="K38" s="177">
        <v>0</v>
      </c>
      <c r="L38" s="178">
        <v>0</v>
      </c>
      <c r="M38" s="178">
        <v>0</v>
      </c>
      <c r="N38" s="179">
        <v>0</v>
      </c>
      <c r="O38" s="177">
        <v>0</v>
      </c>
      <c r="P38" s="178">
        <v>0</v>
      </c>
      <c r="Q38" s="178">
        <v>0</v>
      </c>
      <c r="R38" s="179">
        <v>0</v>
      </c>
      <c r="S38" s="177">
        <v>0</v>
      </c>
      <c r="T38" s="178">
        <v>0</v>
      </c>
      <c r="U38" s="178">
        <v>0</v>
      </c>
      <c r="V38" s="179">
        <v>0</v>
      </c>
      <c r="W38" s="180">
        <f t="shared" si="2"/>
        <v>3</v>
      </c>
      <c r="X38" s="181">
        <v>12</v>
      </c>
    </row>
    <row r="39" spans="1:24" s="174" customFormat="1" x14ac:dyDescent="0.2">
      <c r="A39" s="182">
        <v>3</v>
      </c>
      <c r="B39" s="183" t="s">
        <v>68</v>
      </c>
      <c r="C39" s="184">
        <v>0</v>
      </c>
      <c r="D39" s="185">
        <v>0</v>
      </c>
      <c r="E39" s="185">
        <v>0</v>
      </c>
      <c r="F39" s="186">
        <v>0</v>
      </c>
      <c r="G39" s="184">
        <v>5</v>
      </c>
      <c r="H39" s="185">
        <v>3</v>
      </c>
      <c r="I39" s="185">
        <v>0</v>
      </c>
      <c r="J39" s="186">
        <v>0</v>
      </c>
      <c r="K39" s="184">
        <v>3</v>
      </c>
      <c r="L39" s="185">
        <v>3</v>
      </c>
      <c r="M39" s="185">
        <v>0</v>
      </c>
      <c r="N39" s="186">
        <v>0</v>
      </c>
      <c r="O39" s="184">
        <v>0</v>
      </c>
      <c r="P39" s="185">
        <v>0</v>
      </c>
      <c r="Q39" s="185">
        <v>0</v>
      </c>
      <c r="R39" s="186">
        <v>0</v>
      </c>
      <c r="S39" s="184">
        <v>3</v>
      </c>
      <c r="T39" s="185">
        <v>0</v>
      </c>
      <c r="U39" s="185">
        <v>0</v>
      </c>
      <c r="V39" s="186">
        <v>0</v>
      </c>
      <c r="W39" s="187">
        <f t="shared" si="2"/>
        <v>17</v>
      </c>
      <c r="X39" s="188">
        <v>3</v>
      </c>
    </row>
    <row r="40" spans="1:24" s="174" customFormat="1" x14ac:dyDescent="0.2">
      <c r="A40" s="182">
        <v>4</v>
      </c>
      <c r="B40" s="183" t="s">
        <v>83</v>
      </c>
      <c r="C40" s="184">
        <v>3</v>
      </c>
      <c r="D40" s="185">
        <v>0</v>
      </c>
      <c r="E40" s="185">
        <v>0</v>
      </c>
      <c r="F40" s="186">
        <v>0</v>
      </c>
      <c r="G40" s="184">
        <v>0</v>
      </c>
      <c r="H40" s="185">
        <v>3</v>
      </c>
      <c r="I40" s="185">
        <v>0</v>
      </c>
      <c r="J40" s="186">
        <v>0</v>
      </c>
      <c r="K40" s="184">
        <v>0</v>
      </c>
      <c r="L40" s="185">
        <v>0</v>
      </c>
      <c r="M40" s="185">
        <v>0</v>
      </c>
      <c r="N40" s="186">
        <v>0</v>
      </c>
      <c r="O40" s="184">
        <v>0</v>
      </c>
      <c r="P40" s="185">
        <v>0</v>
      </c>
      <c r="Q40" s="185">
        <v>0</v>
      </c>
      <c r="R40" s="186">
        <v>0</v>
      </c>
      <c r="S40" s="184">
        <v>0</v>
      </c>
      <c r="T40" s="185">
        <v>0</v>
      </c>
      <c r="U40" s="185">
        <v>0</v>
      </c>
      <c r="V40" s="186">
        <v>0</v>
      </c>
      <c r="W40" s="187">
        <f t="shared" si="2"/>
        <v>6</v>
      </c>
      <c r="X40" s="201" t="s">
        <v>246</v>
      </c>
    </row>
    <row r="41" spans="1:24" s="174" customFormat="1" x14ac:dyDescent="0.2">
      <c r="A41" s="175">
        <v>5</v>
      </c>
      <c r="B41" s="176" t="s">
        <v>99</v>
      </c>
      <c r="C41" s="177">
        <v>0</v>
      </c>
      <c r="D41" s="178">
        <v>0</v>
      </c>
      <c r="E41" s="178">
        <v>0</v>
      </c>
      <c r="F41" s="179">
        <v>0</v>
      </c>
      <c r="G41" s="177">
        <v>3</v>
      </c>
      <c r="H41" s="178">
        <v>0</v>
      </c>
      <c r="I41" s="178">
        <v>0</v>
      </c>
      <c r="J41" s="179">
        <v>0</v>
      </c>
      <c r="K41" s="177">
        <v>0</v>
      </c>
      <c r="L41" s="178">
        <v>0</v>
      </c>
      <c r="M41" s="178">
        <v>0</v>
      </c>
      <c r="N41" s="179">
        <v>0</v>
      </c>
      <c r="O41" s="177">
        <v>0</v>
      </c>
      <c r="P41" s="178">
        <v>0</v>
      </c>
      <c r="Q41" s="178">
        <v>1</v>
      </c>
      <c r="R41" s="179">
        <v>0</v>
      </c>
      <c r="S41" s="177">
        <v>0</v>
      </c>
      <c r="T41" s="178">
        <v>0</v>
      </c>
      <c r="U41" s="178">
        <v>0</v>
      </c>
      <c r="V41" s="179">
        <v>0</v>
      </c>
      <c r="W41" s="180">
        <f t="shared" si="2"/>
        <v>4</v>
      </c>
      <c r="X41" s="181">
        <v>11</v>
      </c>
    </row>
    <row r="42" spans="1:24" s="174" customFormat="1" x14ac:dyDescent="0.2">
      <c r="A42" s="175">
        <v>6</v>
      </c>
      <c r="B42" s="176" t="s">
        <v>77</v>
      </c>
      <c r="C42" s="177">
        <v>0</v>
      </c>
      <c r="D42" s="178">
        <v>1</v>
      </c>
      <c r="E42" s="178">
        <v>0</v>
      </c>
      <c r="F42" s="179">
        <v>0</v>
      </c>
      <c r="G42" s="177">
        <v>0</v>
      </c>
      <c r="H42" s="178">
        <v>0</v>
      </c>
      <c r="I42" s="178">
        <v>3</v>
      </c>
      <c r="J42" s="179">
        <v>0</v>
      </c>
      <c r="K42" s="177">
        <v>3</v>
      </c>
      <c r="L42" s="178">
        <v>0</v>
      </c>
      <c r="M42" s="178">
        <v>0</v>
      </c>
      <c r="N42" s="179">
        <v>0</v>
      </c>
      <c r="O42" s="177">
        <v>0</v>
      </c>
      <c r="P42" s="178">
        <v>0</v>
      </c>
      <c r="Q42" s="178">
        <v>0</v>
      </c>
      <c r="R42" s="179">
        <v>0</v>
      </c>
      <c r="S42" s="177">
        <v>0</v>
      </c>
      <c r="T42" s="178">
        <v>0</v>
      </c>
      <c r="U42" s="178">
        <v>0</v>
      </c>
      <c r="V42" s="179">
        <v>0</v>
      </c>
      <c r="W42" s="180">
        <f t="shared" si="2"/>
        <v>7</v>
      </c>
      <c r="X42" s="181">
        <v>7</v>
      </c>
    </row>
    <row r="43" spans="1:24" s="174" customFormat="1" x14ac:dyDescent="0.2">
      <c r="A43" s="182">
        <v>7</v>
      </c>
      <c r="B43" s="183" t="s">
        <v>101</v>
      </c>
      <c r="C43" s="184">
        <v>0</v>
      </c>
      <c r="D43" s="185">
        <v>0</v>
      </c>
      <c r="E43" s="185">
        <v>3</v>
      </c>
      <c r="F43" s="186">
        <v>3</v>
      </c>
      <c r="G43" s="184">
        <v>0</v>
      </c>
      <c r="H43" s="185">
        <v>0</v>
      </c>
      <c r="I43" s="185">
        <v>3</v>
      </c>
      <c r="J43" s="186">
        <v>0</v>
      </c>
      <c r="K43" s="184">
        <v>0</v>
      </c>
      <c r="L43" s="185">
        <v>0</v>
      </c>
      <c r="M43" s="185">
        <v>0</v>
      </c>
      <c r="N43" s="186">
        <v>0</v>
      </c>
      <c r="O43" s="184">
        <v>0</v>
      </c>
      <c r="P43" s="185">
        <v>3</v>
      </c>
      <c r="Q43" s="185">
        <v>0</v>
      </c>
      <c r="R43" s="186">
        <v>0</v>
      </c>
      <c r="S43" s="184">
        <v>0</v>
      </c>
      <c r="T43" s="185">
        <v>0</v>
      </c>
      <c r="U43" s="185">
        <v>0</v>
      </c>
      <c r="V43" s="186">
        <v>0</v>
      </c>
      <c r="W43" s="187">
        <f t="shared" si="2"/>
        <v>12</v>
      </c>
      <c r="X43" s="188">
        <v>6</v>
      </c>
    </row>
    <row r="44" spans="1:24" s="174" customFormat="1" x14ac:dyDescent="0.2">
      <c r="A44" s="182">
        <v>8</v>
      </c>
      <c r="B44" s="183" t="s">
        <v>85</v>
      </c>
      <c r="C44" s="184">
        <v>3</v>
      </c>
      <c r="D44" s="185">
        <v>0</v>
      </c>
      <c r="E44" s="185">
        <v>3</v>
      </c>
      <c r="F44" s="186">
        <v>0</v>
      </c>
      <c r="G44" s="184">
        <v>0</v>
      </c>
      <c r="H44" s="185">
        <v>0</v>
      </c>
      <c r="I44" s="185">
        <v>0</v>
      </c>
      <c r="J44" s="186">
        <v>0</v>
      </c>
      <c r="K44" s="184">
        <v>3</v>
      </c>
      <c r="L44" s="185">
        <v>1</v>
      </c>
      <c r="M44" s="185">
        <v>0</v>
      </c>
      <c r="N44" s="186">
        <v>3</v>
      </c>
      <c r="O44" s="184">
        <v>0</v>
      </c>
      <c r="P44" s="185">
        <v>0</v>
      </c>
      <c r="Q44" s="185">
        <v>0</v>
      </c>
      <c r="R44" s="186">
        <v>3</v>
      </c>
      <c r="S44" s="184">
        <v>0</v>
      </c>
      <c r="T44" s="185">
        <v>0</v>
      </c>
      <c r="U44" s="185">
        <v>0</v>
      </c>
      <c r="V44" s="186">
        <v>0</v>
      </c>
      <c r="W44" s="187">
        <f t="shared" si="2"/>
        <v>16</v>
      </c>
      <c r="X44" s="188">
        <v>4</v>
      </c>
    </row>
    <row r="45" spans="1:24" s="174" customFormat="1" x14ac:dyDescent="0.2">
      <c r="A45" s="175">
        <v>9</v>
      </c>
      <c r="B45" s="176" t="s">
        <v>97</v>
      </c>
      <c r="C45" s="177">
        <v>0</v>
      </c>
      <c r="D45" s="178">
        <v>0</v>
      </c>
      <c r="E45" s="178">
        <v>0</v>
      </c>
      <c r="F45" s="179">
        <v>0</v>
      </c>
      <c r="G45" s="177">
        <v>0</v>
      </c>
      <c r="H45" s="178">
        <v>0</v>
      </c>
      <c r="I45" s="178">
        <v>0</v>
      </c>
      <c r="J45" s="179">
        <v>0</v>
      </c>
      <c r="K45" s="177">
        <v>1</v>
      </c>
      <c r="L45" s="178">
        <v>1</v>
      </c>
      <c r="M45" s="178">
        <v>0</v>
      </c>
      <c r="N45" s="179">
        <v>0</v>
      </c>
      <c r="O45" s="177">
        <v>3</v>
      </c>
      <c r="P45" s="178">
        <v>0</v>
      </c>
      <c r="Q45" s="178">
        <v>0</v>
      </c>
      <c r="R45" s="179">
        <v>0</v>
      </c>
      <c r="S45" s="177">
        <v>0</v>
      </c>
      <c r="T45" s="178">
        <v>0</v>
      </c>
      <c r="U45" s="178">
        <v>0</v>
      </c>
      <c r="V45" s="179">
        <v>0</v>
      </c>
      <c r="W45" s="180">
        <f t="shared" si="2"/>
        <v>5</v>
      </c>
      <c r="X45" s="181">
        <v>10</v>
      </c>
    </row>
    <row r="46" spans="1:24" s="174" customFormat="1" x14ac:dyDescent="0.2">
      <c r="A46" s="175">
        <v>10</v>
      </c>
      <c r="B46" s="189" t="s">
        <v>74</v>
      </c>
      <c r="C46" s="177">
        <v>5</v>
      </c>
      <c r="D46" s="178">
        <v>0</v>
      </c>
      <c r="E46" s="178">
        <v>0</v>
      </c>
      <c r="F46" s="179">
        <v>0</v>
      </c>
      <c r="G46" s="177">
        <v>0</v>
      </c>
      <c r="H46" s="178">
        <v>1</v>
      </c>
      <c r="I46" s="178">
        <v>3</v>
      </c>
      <c r="J46" s="179">
        <v>0</v>
      </c>
      <c r="K46" s="177">
        <v>0</v>
      </c>
      <c r="L46" s="178">
        <v>1</v>
      </c>
      <c r="M46" s="178">
        <v>1</v>
      </c>
      <c r="N46" s="179">
        <v>5</v>
      </c>
      <c r="O46" s="177">
        <v>3</v>
      </c>
      <c r="P46" s="178">
        <v>0</v>
      </c>
      <c r="Q46" s="178">
        <v>0</v>
      </c>
      <c r="R46" s="179">
        <v>1</v>
      </c>
      <c r="S46" s="177">
        <v>0</v>
      </c>
      <c r="T46" s="178">
        <v>3</v>
      </c>
      <c r="U46" s="178">
        <v>0</v>
      </c>
      <c r="V46" s="179">
        <v>3</v>
      </c>
      <c r="W46" s="205">
        <f t="shared" si="2"/>
        <v>26</v>
      </c>
      <c r="X46" s="181">
        <v>1</v>
      </c>
    </row>
    <row r="47" spans="1:24" s="174" customFormat="1" x14ac:dyDescent="0.2">
      <c r="A47" s="182">
        <v>11</v>
      </c>
      <c r="B47" s="191" t="s">
        <v>103</v>
      </c>
      <c r="C47" s="184">
        <v>3</v>
      </c>
      <c r="D47" s="185">
        <v>0</v>
      </c>
      <c r="E47" s="185">
        <v>0</v>
      </c>
      <c r="F47" s="186">
        <v>0</v>
      </c>
      <c r="G47" s="184">
        <v>0</v>
      </c>
      <c r="H47" s="185">
        <v>0</v>
      </c>
      <c r="I47" s="185">
        <v>0</v>
      </c>
      <c r="J47" s="186">
        <v>0</v>
      </c>
      <c r="K47" s="184">
        <v>3</v>
      </c>
      <c r="L47" s="185">
        <v>0</v>
      </c>
      <c r="M47" s="185">
        <v>0</v>
      </c>
      <c r="N47" s="186">
        <v>0</v>
      </c>
      <c r="O47" s="184">
        <v>0</v>
      </c>
      <c r="P47" s="185">
        <v>0</v>
      </c>
      <c r="Q47" s="185">
        <v>0</v>
      </c>
      <c r="R47" s="186">
        <v>0</v>
      </c>
      <c r="S47" s="184">
        <v>0</v>
      </c>
      <c r="T47" s="185">
        <v>0</v>
      </c>
      <c r="U47" s="185">
        <v>0</v>
      </c>
      <c r="V47" s="186">
        <v>0</v>
      </c>
      <c r="W47" s="188">
        <f t="shared" si="2"/>
        <v>6</v>
      </c>
      <c r="X47" s="203" t="s">
        <v>246</v>
      </c>
    </row>
    <row r="48" spans="1:24" s="174" customFormat="1" x14ac:dyDescent="0.2">
      <c r="A48" s="182">
        <v>12</v>
      </c>
      <c r="B48" s="191" t="s">
        <v>93</v>
      </c>
      <c r="C48" s="184">
        <v>0</v>
      </c>
      <c r="D48" s="185">
        <v>5</v>
      </c>
      <c r="E48" s="185">
        <v>0</v>
      </c>
      <c r="F48" s="186">
        <v>1</v>
      </c>
      <c r="G48" s="184">
        <v>0</v>
      </c>
      <c r="H48" s="185">
        <v>0</v>
      </c>
      <c r="I48" s="185">
        <v>3</v>
      </c>
      <c r="J48" s="186">
        <v>0</v>
      </c>
      <c r="K48" s="184">
        <v>0</v>
      </c>
      <c r="L48" s="185">
        <v>1</v>
      </c>
      <c r="M48" s="185">
        <v>0</v>
      </c>
      <c r="N48" s="186">
        <v>3</v>
      </c>
      <c r="O48" s="184">
        <v>0</v>
      </c>
      <c r="P48" s="185">
        <v>0</v>
      </c>
      <c r="Q48" s="185">
        <v>0</v>
      </c>
      <c r="R48" s="186">
        <v>0</v>
      </c>
      <c r="S48" s="184">
        <v>0</v>
      </c>
      <c r="T48" s="185">
        <v>0</v>
      </c>
      <c r="U48" s="185">
        <v>0</v>
      </c>
      <c r="V48" s="186">
        <v>0</v>
      </c>
      <c r="W48" s="188">
        <f t="shared" si="2"/>
        <v>13</v>
      </c>
      <c r="X48" s="188">
        <v>5</v>
      </c>
    </row>
    <row r="49" spans="1:24" s="174" customFormat="1" ht="13.5" thickBot="1" x14ac:dyDescent="0.25">
      <c r="A49" s="193">
        <v>13</v>
      </c>
      <c r="B49" s="194" t="s">
        <v>71</v>
      </c>
      <c r="C49" s="195">
        <v>0</v>
      </c>
      <c r="D49" s="196">
        <v>0</v>
      </c>
      <c r="E49" s="196">
        <v>0</v>
      </c>
      <c r="F49" s="197">
        <v>0</v>
      </c>
      <c r="G49" s="195">
        <v>0</v>
      </c>
      <c r="H49" s="196">
        <v>0</v>
      </c>
      <c r="I49" s="196">
        <v>0</v>
      </c>
      <c r="J49" s="197">
        <v>0</v>
      </c>
      <c r="K49" s="195">
        <v>0</v>
      </c>
      <c r="L49" s="196">
        <v>1</v>
      </c>
      <c r="M49" s="196">
        <v>0</v>
      </c>
      <c r="N49" s="197">
        <v>0</v>
      </c>
      <c r="O49" s="195">
        <v>1</v>
      </c>
      <c r="P49" s="196">
        <v>0</v>
      </c>
      <c r="Q49" s="196">
        <v>0</v>
      </c>
      <c r="R49" s="197">
        <v>0</v>
      </c>
      <c r="S49" s="195">
        <v>0</v>
      </c>
      <c r="T49" s="196">
        <v>0</v>
      </c>
      <c r="U49" s="196">
        <v>0</v>
      </c>
      <c r="V49" s="197">
        <v>0</v>
      </c>
      <c r="W49" s="199">
        <f t="shared" si="2"/>
        <v>2</v>
      </c>
      <c r="X49" s="199">
        <v>13</v>
      </c>
    </row>
    <row r="51" spans="1:24" s="99" customFormat="1" x14ac:dyDescent="0.2">
      <c r="A51" s="152" t="str">
        <f>UPPER((Kalend!D19)&amp;" "&amp;(Kalend!C19)&amp;" - "&amp;(Kalend!A19))</f>
        <v>TUL-EEL SHK KV EELVOOR 4 - P, 02.03.2014</v>
      </c>
    </row>
    <row r="52" spans="1:24" s="99" customFormat="1" ht="13.5" thickBot="1" x14ac:dyDescent="0.25"/>
    <row r="53" spans="1:24" ht="63.75" customHeight="1" thickBot="1" x14ac:dyDescent="0.25">
      <c r="A53" s="153"/>
      <c r="B53" s="154"/>
      <c r="C53" s="155"/>
      <c r="D53" s="155"/>
      <c r="E53" s="155"/>
      <c r="F53" s="155"/>
      <c r="G53" s="156"/>
      <c r="H53" s="155"/>
      <c r="I53" s="155"/>
      <c r="J53" s="157"/>
      <c r="K53" s="155"/>
      <c r="L53" s="155"/>
      <c r="M53" s="155"/>
      <c r="N53" s="155"/>
      <c r="O53" s="156"/>
      <c r="P53" s="155"/>
      <c r="Q53" s="155"/>
      <c r="R53" s="157"/>
      <c r="S53" s="155"/>
      <c r="T53" s="155"/>
      <c r="U53" s="155"/>
      <c r="V53" s="155"/>
      <c r="W53" s="158"/>
      <c r="X53" s="158"/>
    </row>
    <row r="54" spans="1:24" s="167" customFormat="1" ht="13.5" thickBot="1" x14ac:dyDescent="0.25">
      <c r="A54" s="160"/>
      <c r="B54" s="161"/>
      <c r="C54" s="162">
        <v>6</v>
      </c>
      <c r="D54" s="163">
        <v>7</v>
      </c>
      <c r="E54" s="163">
        <v>8</v>
      </c>
      <c r="F54" s="164">
        <v>9</v>
      </c>
      <c r="G54" s="162">
        <v>6</v>
      </c>
      <c r="H54" s="163">
        <v>7</v>
      </c>
      <c r="I54" s="163">
        <v>8</v>
      </c>
      <c r="J54" s="164">
        <v>9</v>
      </c>
      <c r="K54" s="162">
        <v>6</v>
      </c>
      <c r="L54" s="163">
        <v>7</v>
      </c>
      <c r="M54" s="163">
        <v>8</v>
      </c>
      <c r="N54" s="164">
        <v>9</v>
      </c>
      <c r="O54" s="162">
        <v>6</v>
      </c>
      <c r="P54" s="163">
        <v>7</v>
      </c>
      <c r="Q54" s="163">
        <v>8</v>
      </c>
      <c r="R54" s="164">
        <v>9</v>
      </c>
      <c r="S54" s="162">
        <v>6</v>
      </c>
      <c r="T54" s="163">
        <v>7</v>
      </c>
      <c r="U54" s="163">
        <v>8</v>
      </c>
      <c r="V54" s="164">
        <v>9</v>
      </c>
      <c r="W54" s="165" t="s">
        <v>110</v>
      </c>
      <c r="X54" s="206" t="s">
        <v>179</v>
      </c>
    </row>
    <row r="55" spans="1:24" s="174" customFormat="1" x14ac:dyDescent="0.2">
      <c r="A55" s="168"/>
      <c r="B55" s="169" t="s">
        <v>245</v>
      </c>
      <c r="C55" s="170"/>
      <c r="D55" s="171"/>
      <c r="E55" s="171"/>
      <c r="F55" s="172"/>
      <c r="G55" s="170"/>
      <c r="H55" s="171"/>
      <c r="I55" s="171"/>
      <c r="J55" s="172"/>
      <c r="K55" s="170"/>
      <c r="L55" s="171"/>
      <c r="M55" s="171"/>
      <c r="N55" s="172"/>
      <c r="O55" s="170"/>
      <c r="P55" s="171"/>
      <c r="Q55" s="171"/>
      <c r="R55" s="172"/>
      <c r="S55" s="170"/>
      <c r="T55" s="171"/>
      <c r="U55" s="171"/>
      <c r="V55" s="172"/>
      <c r="W55" s="200"/>
      <c r="X55" s="173"/>
    </row>
    <row r="56" spans="1:24" s="174" customFormat="1" x14ac:dyDescent="0.2">
      <c r="A56" s="175">
        <v>1</v>
      </c>
      <c r="B56" s="176" t="s">
        <v>91</v>
      </c>
      <c r="C56" s="177">
        <v>3</v>
      </c>
      <c r="D56" s="178">
        <v>0</v>
      </c>
      <c r="E56" s="178">
        <v>3</v>
      </c>
      <c r="F56" s="179">
        <v>0</v>
      </c>
      <c r="G56" s="177">
        <v>0</v>
      </c>
      <c r="H56" s="178">
        <v>0</v>
      </c>
      <c r="I56" s="178">
        <v>0</v>
      </c>
      <c r="J56" s="179">
        <v>0</v>
      </c>
      <c r="K56" s="177">
        <v>3</v>
      </c>
      <c r="L56" s="178">
        <v>0</v>
      </c>
      <c r="M56" s="178">
        <v>0</v>
      </c>
      <c r="N56" s="179">
        <v>0</v>
      </c>
      <c r="O56" s="177">
        <v>0</v>
      </c>
      <c r="P56" s="178">
        <v>0</v>
      </c>
      <c r="Q56" s="178">
        <v>0</v>
      </c>
      <c r="R56" s="179">
        <v>0</v>
      </c>
      <c r="S56" s="177">
        <v>0</v>
      </c>
      <c r="T56" s="178">
        <v>0</v>
      </c>
      <c r="U56" s="178">
        <v>0</v>
      </c>
      <c r="V56" s="179">
        <v>0</v>
      </c>
      <c r="W56" s="180">
        <f t="shared" ref="W56:W69" si="3">SUM(C56:V56)</f>
        <v>9</v>
      </c>
      <c r="X56" s="181">
        <v>9</v>
      </c>
    </row>
    <row r="57" spans="1:24" s="174" customFormat="1" x14ac:dyDescent="0.2">
      <c r="A57" s="175">
        <v>2</v>
      </c>
      <c r="B57" s="176" t="s">
        <v>80</v>
      </c>
      <c r="C57" s="177">
        <v>0</v>
      </c>
      <c r="D57" s="178">
        <v>3</v>
      </c>
      <c r="E57" s="178">
        <v>0</v>
      </c>
      <c r="F57" s="179">
        <v>0</v>
      </c>
      <c r="G57" s="177">
        <v>0</v>
      </c>
      <c r="H57" s="178">
        <v>3</v>
      </c>
      <c r="I57" s="178">
        <v>0</v>
      </c>
      <c r="J57" s="179">
        <v>1</v>
      </c>
      <c r="K57" s="177">
        <v>3</v>
      </c>
      <c r="L57" s="178">
        <v>3</v>
      </c>
      <c r="M57" s="178">
        <v>0</v>
      </c>
      <c r="N57" s="179">
        <v>0</v>
      </c>
      <c r="O57" s="177">
        <v>0</v>
      </c>
      <c r="P57" s="178">
        <v>0</v>
      </c>
      <c r="Q57" s="178">
        <v>0</v>
      </c>
      <c r="R57" s="179">
        <v>0</v>
      </c>
      <c r="S57" s="177">
        <v>0</v>
      </c>
      <c r="T57" s="178">
        <v>0</v>
      </c>
      <c r="U57" s="178">
        <v>0</v>
      </c>
      <c r="V57" s="179">
        <v>0</v>
      </c>
      <c r="W57" s="180">
        <f t="shared" si="3"/>
        <v>13</v>
      </c>
      <c r="X57" s="181">
        <v>7</v>
      </c>
    </row>
    <row r="58" spans="1:24" s="174" customFormat="1" x14ac:dyDescent="0.2">
      <c r="A58" s="182">
        <v>3</v>
      </c>
      <c r="B58" s="183" t="s">
        <v>77</v>
      </c>
      <c r="C58" s="184">
        <v>0</v>
      </c>
      <c r="D58" s="185">
        <v>3</v>
      </c>
      <c r="E58" s="185">
        <v>0</v>
      </c>
      <c r="F58" s="186">
        <v>0</v>
      </c>
      <c r="G58" s="184">
        <v>3</v>
      </c>
      <c r="H58" s="185">
        <v>0</v>
      </c>
      <c r="I58" s="185">
        <v>0</v>
      </c>
      <c r="J58" s="186">
        <v>0</v>
      </c>
      <c r="K58" s="184">
        <v>0</v>
      </c>
      <c r="L58" s="185">
        <v>3</v>
      </c>
      <c r="M58" s="185">
        <v>1</v>
      </c>
      <c r="N58" s="186">
        <v>0</v>
      </c>
      <c r="O58" s="184">
        <v>1</v>
      </c>
      <c r="P58" s="185">
        <v>3</v>
      </c>
      <c r="Q58" s="185">
        <v>3</v>
      </c>
      <c r="R58" s="186">
        <v>0</v>
      </c>
      <c r="S58" s="184">
        <v>5</v>
      </c>
      <c r="T58" s="185">
        <v>0</v>
      </c>
      <c r="U58" s="185">
        <v>0</v>
      </c>
      <c r="V58" s="186">
        <v>5</v>
      </c>
      <c r="W58" s="207">
        <f t="shared" si="3"/>
        <v>27</v>
      </c>
      <c r="X58" s="188">
        <v>1</v>
      </c>
    </row>
    <row r="59" spans="1:24" s="174" customFormat="1" x14ac:dyDescent="0.2">
      <c r="A59" s="182">
        <v>4</v>
      </c>
      <c r="B59" s="183" t="s">
        <v>95</v>
      </c>
      <c r="C59" s="184">
        <v>0</v>
      </c>
      <c r="D59" s="185">
        <v>0</v>
      </c>
      <c r="E59" s="185">
        <v>0</v>
      </c>
      <c r="F59" s="186">
        <v>0</v>
      </c>
      <c r="G59" s="184">
        <v>0</v>
      </c>
      <c r="H59" s="185">
        <v>0</v>
      </c>
      <c r="I59" s="185">
        <v>3</v>
      </c>
      <c r="J59" s="186">
        <v>0</v>
      </c>
      <c r="K59" s="184">
        <v>0</v>
      </c>
      <c r="L59" s="185">
        <v>0</v>
      </c>
      <c r="M59" s="185">
        <v>0</v>
      </c>
      <c r="N59" s="186">
        <v>0</v>
      </c>
      <c r="O59" s="184">
        <v>0</v>
      </c>
      <c r="P59" s="185">
        <v>0</v>
      </c>
      <c r="Q59" s="185">
        <v>3</v>
      </c>
      <c r="R59" s="186">
        <v>0</v>
      </c>
      <c r="S59" s="184">
        <v>0</v>
      </c>
      <c r="T59" s="185">
        <v>0</v>
      </c>
      <c r="U59" s="185">
        <v>0</v>
      </c>
      <c r="V59" s="186">
        <v>0</v>
      </c>
      <c r="W59" s="187">
        <f t="shared" si="3"/>
        <v>6</v>
      </c>
      <c r="X59" s="188">
        <v>11</v>
      </c>
    </row>
    <row r="60" spans="1:24" s="174" customFormat="1" x14ac:dyDescent="0.2">
      <c r="A60" s="175">
        <v>5</v>
      </c>
      <c r="B60" s="176" t="s">
        <v>83</v>
      </c>
      <c r="C60" s="177">
        <v>3</v>
      </c>
      <c r="D60" s="178">
        <v>0</v>
      </c>
      <c r="E60" s="178">
        <v>0</v>
      </c>
      <c r="F60" s="179">
        <v>3</v>
      </c>
      <c r="G60" s="177">
        <v>0</v>
      </c>
      <c r="H60" s="178">
        <v>0</v>
      </c>
      <c r="I60" s="178">
        <v>0</v>
      </c>
      <c r="J60" s="179">
        <v>0</v>
      </c>
      <c r="K60" s="177">
        <v>1</v>
      </c>
      <c r="L60" s="178">
        <v>0</v>
      </c>
      <c r="M60" s="178">
        <v>0</v>
      </c>
      <c r="N60" s="179">
        <v>0</v>
      </c>
      <c r="O60" s="177">
        <v>3</v>
      </c>
      <c r="P60" s="178">
        <v>0</v>
      </c>
      <c r="Q60" s="178">
        <v>0</v>
      </c>
      <c r="R60" s="179">
        <v>0</v>
      </c>
      <c r="S60" s="177">
        <v>0</v>
      </c>
      <c r="T60" s="178">
        <v>0</v>
      </c>
      <c r="U60" s="178">
        <v>0</v>
      </c>
      <c r="V60" s="179">
        <v>0</v>
      </c>
      <c r="W60" s="180">
        <f t="shared" si="3"/>
        <v>10</v>
      </c>
      <c r="X60" s="181">
        <v>8</v>
      </c>
    </row>
    <row r="61" spans="1:24" s="174" customFormat="1" x14ac:dyDescent="0.2">
      <c r="A61" s="175">
        <v>6</v>
      </c>
      <c r="B61" s="189" t="s">
        <v>74</v>
      </c>
      <c r="C61" s="177">
        <v>3</v>
      </c>
      <c r="D61" s="178">
        <v>1</v>
      </c>
      <c r="E61" s="178">
        <v>0</v>
      </c>
      <c r="F61" s="179">
        <v>0</v>
      </c>
      <c r="G61" s="177">
        <v>0</v>
      </c>
      <c r="H61" s="178">
        <v>3</v>
      </c>
      <c r="I61" s="178">
        <v>0</v>
      </c>
      <c r="J61" s="179">
        <v>1</v>
      </c>
      <c r="K61" s="177">
        <v>0</v>
      </c>
      <c r="L61" s="178">
        <v>1</v>
      </c>
      <c r="M61" s="178">
        <v>0</v>
      </c>
      <c r="N61" s="179">
        <v>0</v>
      </c>
      <c r="O61" s="177">
        <v>0</v>
      </c>
      <c r="P61" s="178">
        <v>0</v>
      </c>
      <c r="Q61" s="178">
        <v>0</v>
      </c>
      <c r="R61" s="179">
        <v>3</v>
      </c>
      <c r="S61" s="177">
        <v>0</v>
      </c>
      <c r="T61" s="178">
        <v>0</v>
      </c>
      <c r="U61" s="178">
        <v>5</v>
      </c>
      <c r="V61" s="179">
        <v>0</v>
      </c>
      <c r="W61" s="180">
        <f t="shared" si="3"/>
        <v>17</v>
      </c>
      <c r="X61" s="181">
        <v>6</v>
      </c>
    </row>
    <row r="62" spans="1:24" s="174" customFormat="1" x14ac:dyDescent="0.2">
      <c r="A62" s="182">
        <v>7</v>
      </c>
      <c r="B62" s="183" t="s">
        <v>101</v>
      </c>
      <c r="C62" s="184">
        <v>0</v>
      </c>
      <c r="D62" s="185">
        <v>0</v>
      </c>
      <c r="E62" s="185">
        <v>0</v>
      </c>
      <c r="F62" s="186">
        <v>0</v>
      </c>
      <c r="G62" s="184">
        <v>0</v>
      </c>
      <c r="H62" s="185">
        <v>0</v>
      </c>
      <c r="I62" s="185">
        <v>0</v>
      </c>
      <c r="J62" s="186">
        <v>1</v>
      </c>
      <c r="K62" s="184">
        <v>0</v>
      </c>
      <c r="L62" s="185">
        <v>1</v>
      </c>
      <c r="M62" s="185">
        <v>1</v>
      </c>
      <c r="N62" s="186">
        <v>0</v>
      </c>
      <c r="O62" s="184">
        <v>0</v>
      </c>
      <c r="P62" s="185">
        <v>0</v>
      </c>
      <c r="Q62" s="185">
        <v>0</v>
      </c>
      <c r="R62" s="186">
        <v>0</v>
      </c>
      <c r="S62" s="184">
        <v>0</v>
      </c>
      <c r="T62" s="185">
        <v>0</v>
      </c>
      <c r="U62" s="185">
        <v>0</v>
      </c>
      <c r="V62" s="186">
        <v>3</v>
      </c>
      <c r="W62" s="187">
        <f t="shared" si="3"/>
        <v>6</v>
      </c>
      <c r="X62" s="188">
        <v>12</v>
      </c>
    </row>
    <row r="63" spans="1:24" s="174" customFormat="1" x14ac:dyDescent="0.2">
      <c r="A63" s="182">
        <v>8</v>
      </c>
      <c r="B63" s="183" t="s">
        <v>99</v>
      </c>
      <c r="C63" s="184">
        <v>0</v>
      </c>
      <c r="D63" s="185">
        <v>0</v>
      </c>
      <c r="E63" s="185">
        <v>0</v>
      </c>
      <c r="F63" s="186">
        <v>0</v>
      </c>
      <c r="G63" s="184">
        <v>0</v>
      </c>
      <c r="H63" s="185">
        <v>0</v>
      </c>
      <c r="I63" s="185">
        <v>0</v>
      </c>
      <c r="J63" s="186">
        <v>0</v>
      </c>
      <c r="K63" s="184">
        <v>0</v>
      </c>
      <c r="L63" s="185">
        <v>0</v>
      </c>
      <c r="M63" s="185">
        <v>0</v>
      </c>
      <c r="N63" s="186">
        <v>0</v>
      </c>
      <c r="O63" s="184">
        <v>0</v>
      </c>
      <c r="P63" s="185">
        <v>0</v>
      </c>
      <c r="Q63" s="185">
        <v>0</v>
      </c>
      <c r="R63" s="186">
        <v>0</v>
      </c>
      <c r="S63" s="184">
        <v>0</v>
      </c>
      <c r="T63" s="185">
        <v>0</v>
      </c>
      <c r="U63" s="185">
        <v>0</v>
      </c>
      <c r="V63" s="186">
        <v>0</v>
      </c>
      <c r="W63" s="187">
        <f t="shared" si="3"/>
        <v>0</v>
      </c>
      <c r="X63" s="188">
        <v>14</v>
      </c>
    </row>
    <row r="64" spans="1:24" s="174" customFormat="1" x14ac:dyDescent="0.2">
      <c r="A64" s="175">
        <v>9</v>
      </c>
      <c r="B64" s="189" t="s">
        <v>71</v>
      </c>
      <c r="C64" s="177">
        <v>1</v>
      </c>
      <c r="D64" s="178">
        <v>5</v>
      </c>
      <c r="E64" s="178">
        <v>0</v>
      </c>
      <c r="F64" s="179">
        <v>0</v>
      </c>
      <c r="G64" s="177">
        <v>3</v>
      </c>
      <c r="H64" s="178">
        <v>0</v>
      </c>
      <c r="I64" s="178">
        <v>0</v>
      </c>
      <c r="J64" s="179">
        <v>3</v>
      </c>
      <c r="K64" s="177">
        <v>1</v>
      </c>
      <c r="L64" s="178">
        <v>3</v>
      </c>
      <c r="M64" s="178">
        <v>0</v>
      </c>
      <c r="N64" s="179">
        <v>0</v>
      </c>
      <c r="O64" s="177">
        <v>0</v>
      </c>
      <c r="P64" s="178">
        <v>0</v>
      </c>
      <c r="Q64" s="178">
        <v>0</v>
      </c>
      <c r="R64" s="179">
        <v>3</v>
      </c>
      <c r="S64" s="177">
        <v>0</v>
      </c>
      <c r="T64" s="178">
        <v>0</v>
      </c>
      <c r="U64" s="178">
        <v>0</v>
      </c>
      <c r="V64" s="179">
        <v>0</v>
      </c>
      <c r="W64" s="180">
        <f t="shared" si="3"/>
        <v>19</v>
      </c>
      <c r="X64" s="181">
        <v>5</v>
      </c>
    </row>
    <row r="65" spans="1:24" s="174" customFormat="1" x14ac:dyDescent="0.2">
      <c r="A65" s="175">
        <v>10</v>
      </c>
      <c r="B65" s="189" t="s">
        <v>85</v>
      </c>
      <c r="C65" s="177">
        <v>3</v>
      </c>
      <c r="D65" s="178">
        <v>0</v>
      </c>
      <c r="E65" s="178">
        <v>0</v>
      </c>
      <c r="F65" s="179">
        <v>3</v>
      </c>
      <c r="G65" s="177">
        <v>0</v>
      </c>
      <c r="H65" s="178">
        <v>0</v>
      </c>
      <c r="I65" s="178">
        <v>3</v>
      </c>
      <c r="J65" s="179">
        <v>0</v>
      </c>
      <c r="K65" s="177">
        <v>5</v>
      </c>
      <c r="L65" s="178">
        <v>3</v>
      </c>
      <c r="M65" s="178">
        <v>0</v>
      </c>
      <c r="N65" s="179">
        <v>0</v>
      </c>
      <c r="O65" s="177">
        <v>3</v>
      </c>
      <c r="P65" s="178">
        <v>0</v>
      </c>
      <c r="Q65" s="178">
        <v>0</v>
      </c>
      <c r="R65" s="179">
        <v>0</v>
      </c>
      <c r="S65" s="177">
        <v>5</v>
      </c>
      <c r="T65" s="178">
        <v>0</v>
      </c>
      <c r="U65" s="178">
        <v>0</v>
      </c>
      <c r="V65" s="179">
        <v>0</v>
      </c>
      <c r="W65" s="208">
        <f t="shared" si="3"/>
        <v>25</v>
      </c>
      <c r="X65" s="181">
        <v>2</v>
      </c>
    </row>
    <row r="66" spans="1:24" s="174" customFormat="1" x14ac:dyDescent="0.2">
      <c r="A66" s="182">
        <v>11</v>
      </c>
      <c r="B66" s="191" t="s">
        <v>103</v>
      </c>
      <c r="C66" s="184">
        <v>0</v>
      </c>
      <c r="D66" s="185">
        <v>0</v>
      </c>
      <c r="E66" s="185">
        <v>0</v>
      </c>
      <c r="F66" s="186">
        <v>0</v>
      </c>
      <c r="G66" s="184">
        <v>0</v>
      </c>
      <c r="H66" s="185">
        <v>0</v>
      </c>
      <c r="I66" s="185">
        <v>0</v>
      </c>
      <c r="J66" s="186">
        <v>0</v>
      </c>
      <c r="K66" s="184">
        <v>1</v>
      </c>
      <c r="L66" s="185">
        <v>1</v>
      </c>
      <c r="M66" s="185">
        <v>0</v>
      </c>
      <c r="N66" s="186">
        <v>0</v>
      </c>
      <c r="O66" s="184">
        <v>0</v>
      </c>
      <c r="P66" s="185">
        <v>0</v>
      </c>
      <c r="Q66" s="185">
        <v>0</v>
      </c>
      <c r="R66" s="186">
        <v>0</v>
      </c>
      <c r="S66" s="184">
        <v>0</v>
      </c>
      <c r="T66" s="185">
        <v>0</v>
      </c>
      <c r="U66" s="185">
        <v>0</v>
      </c>
      <c r="V66" s="186">
        <v>0</v>
      </c>
      <c r="W66" s="188">
        <f t="shared" si="3"/>
        <v>2</v>
      </c>
      <c r="X66" s="188">
        <v>13</v>
      </c>
    </row>
    <row r="67" spans="1:24" s="174" customFormat="1" x14ac:dyDescent="0.2">
      <c r="A67" s="182">
        <v>12</v>
      </c>
      <c r="B67" s="191" t="s">
        <v>93</v>
      </c>
      <c r="C67" s="184">
        <v>5</v>
      </c>
      <c r="D67" s="185">
        <v>0</v>
      </c>
      <c r="E67" s="185">
        <v>0</v>
      </c>
      <c r="F67" s="186">
        <v>0</v>
      </c>
      <c r="G67" s="184">
        <v>0</v>
      </c>
      <c r="H67" s="185">
        <v>0</v>
      </c>
      <c r="I67" s="185">
        <v>0</v>
      </c>
      <c r="J67" s="186">
        <v>0</v>
      </c>
      <c r="K67" s="184">
        <v>1</v>
      </c>
      <c r="L67" s="185">
        <v>0</v>
      </c>
      <c r="M67" s="185">
        <v>0</v>
      </c>
      <c r="N67" s="186">
        <v>0</v>
      </c>
      <c r="O67" s="184">
        <v>0</v>
      </c>
      <c r="P67" s="185">
        <v>0</v>
      </c>
      <c r="Q67" s="185">
        <v>0</v>
      </c>
      <c r="R67" s="186">
        <v>1</v>
      </c>
      <c r="S67" s="184">
        <v>0</v>
      </c>
      <c r="T67" s="185">
        <v>0</v>
      </c>
      <c r="U67" s="185">
        <v>0</v>
      </c>
      <c r="V67" s="186">
        <v>0</v>
      </c>
      <c r="W67" s="188">
        <f t="shared" si="3"/>
        <v>7</v>
      </c>
      <c r="X67" s="188">
        <v>10</v>
      </c>
    </row>
    <row r="68" spans="1:24" s="174" customFormat="1" x14ac:dyDescent="0.2">
      <c r="A68" s="175">
        <v>13</v>
      </c>
      <c r="B68" s="189" t="s">
        <v>88</v>
      </c>
      <c r="C68" s="177">
        <v>3</v>
      </c>
      <c r="D68" s="178">
        <v>3</v>
      </c>
      <c r="E68" s="178">
        <v>0</v>
      </c>
      <c r="F68" s="179">
        <v>0</v>
      </c>
      <c r="G68" s="177">
        <v>0</v>
      </c>
      <c r="H68" s="178">
        <v>3</v>
      </c>
      <c r="I68" s="178">
        <v>0</v>
      </c>
      <c r="J68" s="179">
        <v>0</v>
      </c>
      <c r="K68" s="177">
        <v>0</v>
      </c>
      <c r="L68" s="178">
        <v>3</v>
      </c>
      <c r="M68" s="178">
        <v>0</v>
      </c>
      <c r="N68" s="179">
        <v>0</v>
      </c>
      <c r="O68" s="177">
        <v>0</v>
      </c>
      <c r="P68" s="178">
        <v>0</v>
      </c>
      <c r="Q68" s="178">
        <v>3</v>
      </c>
      <c r="R68" s="179">
        <v>0</v>
      </c>
      <c r="S68" s="177">
        <v>5</v>
      </c>
      <c r="T68" s="178">
        <v>0</v>
      </c>
      <c r="U68" s="178">
        <v>0</v>
      </c>
      <c r="V68" s="179">
        <v>0</v>
      </c>
      <c r="W68" s="208">
        <f t="shared" si="3"/>
        <v>20</v>
      </c>
      <c r="X68" s="181">
        <v>3</v>
      </c>
    </row>
    <row r="69" spans="1:24" s="174" customFormat="1" ht="13.5" thickBot="1" x14ac:dyDescent="0.25">
      <c r="A69" s="209">
        <v>14</v>
      </c>
      <c r="B69" s="194" t="s">
        <v>68</v>
      </c>
      <c r="C69" s="195">
        <v>0</v>
      </c>
      <c r="D69" s="196">
        <v>3</v>
      </c>
      <c r="E69" s="196">
        <v>0</v>
      </c>
      <c r="F69" s="197">
        <v>1</v>
      </c>
      <c r="G69" s="195">
        <v>0</v>
      </c>
      <c r="H69" s="196">
        <v>0</v>
      </c>
      <c r="I69" s="196">
        <v>3</v>
      </c>
      <c r="J69" s="197">
        <v>3</v>
      </c>
      <c r="K69" s="195">
        <v>3</v>
      </c>
      <c r="L69" s="196">
        <v>1</v>
      </c>
      <c r="M69" s="196">
        <v>3</v>
      </c>
      <c r="N69" s="197">
        <v>0</v>
      </c>
      <c r="O69" s="195">
        <v>0</v>
      </c>
      <c r="P69" s="196">
        <v>0</v>
      </c>
      <c r="Q69" s="196">
        <v>0</v>
      </c>
      <c r="R69" s="197">
        <v>3</v>
      </c>
      <c r="S69" s="195">
        <v>0</v>
      </c>
      <c r="T69" s="196">
        <v>0</v>
      </c>
      <c r="U69" s="196">
        <v>0</v>
      </c>
      <c r="V69" s="197">
        <v>0</v>
      </c>
      <c r="W69" s="199">
        <f t="shared" si="3"/>
        <v>20</v>
      </c>
      <c r="X69" s="199">
        <v>4</v>
      </c>
    </row>
    <row r="71" spans="1:24" s="99" customFormat="1" x14ac:dyDescent="0.2">
      <c r="A71" s="210" t="str">
        <f>UPPER((Kalend!D23)&amp;" "&amp;(Kalend!C23)&amp;" - "&amp;(Kalend!A23))</f>
        <v>TUL-EEL SHK KV EELVOOR 5 - P, 30.03.2014</v>
      </c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</row>
    <row r="72" spans="1:24" s="99" customFormat="1" ht="13.5" thickBot="1" x14ac:dyDescent="0.25">
      <c r="A72" s="211"/>
      <c r="B72" s="211"/>
      <c r="C72" s="211"/>
      <c r="D72" s="211"/>
      <c r="E72" s="211"/>
      <c r="F72" s="211"/>
      <c r="G72" s="211"/>
      <c r="H72" s="211"/>
      <c r="I72" s="211"/>
      <c r="J72" s="211"/>
      <c r="K72" s="211"/>
      <c r="L72" s="211"/>
      <c r="M72" s="211"/>
      <c r="N72" s="211"/>
      <c r="O72" s="211"/>
      <c r="P72" s="211"/>
      <c r="Q72" s="211"/>
      <c r="R72" s="211"/>
      <c r="S72" s="211"/>
      <c r="T72" s="211"/>
      <c r="U72" s="211"/>
      <c r="V72" s="211"/>
      <c r="W72" s="211"/>
      <c r="X72" s="211"/>
    </row>
    <row r="73" spans="1:24" s="174" customFormat="1" x14ac:dyDescent="0.2">
      <c r="A73" s="168"/>
      <c r="B73" s="169" t="s">
        <v>245</v>
      </c>
      <c r="C73" s="170"/>
      <c r="D73" s="171"/>
      <c r="E73" s="171"/>
      <c r="F73" s="172"/>
      <c r="G73" s="170"/>
      <c r="H73" s="171"/>
      <c r="I73" s="171"/>
      <c r="J73" s="172"/>
      <c r="K73" s="170"/>
      <c r="L73" s="171"/>
      <c r="M73" s="171"/>
      <c r="N73" s="172"/>
      <c r="O73" s="170"/>
      <c r="P73" s="171"/>
      <c r="Q73" s="171"/>
      <c r="R73" s="172"/>
      <c r="S73" s="170"/>
      <c r="T73" s="171"/>
      <c r="U73" s="171"/>
      <c r="V73" s="172"/>
      <c r="W73" s="200"/>
      <c r="X73" s="173"/>
    </row>
    <row r="74" spans="1:24" s="174" customFormat="1" x14ac:dyDescent="0.2">
      <c r="A74" s="175">
        <v>1</v>
      </c>
      <c r="B74" s="176" t="s">
        <v>107</v>
      </c>
      <c r="C74" s="177">
        <v>0</v>
      </c>
      <c r="D74" s="178">
        <v>0</v>
      </c>
      <c r="E74" s="178">
        <v>0</v>
      </c>
      <c r="F74" s="179">
        <v>0</v>
      </c>
      <c r="G74" s="177">
        <v>0</v>
      </c>
      <c r="H74" s="178">
        <v>0</v>
      </c>
      <c r="I74" s="178">
        <v>0</v>
      </c>
      <c r="J74" s="179">
        <v>0</v>
      </c>
      <c r="K74" s="177">
        <v>0</v>
      </c>
      <c r="L74" s="178">
        <v>0</v>
      </c>
      <c r="M74" s="178">
        <v>0</v>
      </c>
      <c r="N74" s="179">
        <v>0</v>
      </c>
      <c r="O74" s="177">
        <v>0</v>
      </c>
      <c r="P74" s="178">
        <v>0</v>
      </c>
      <c r="Q74" s="178">
        <v>0</v>
      </c>
      <c r="R74" s="179">
        <v>0</v>
      </c>
      <c r="S74" s="177">
        <v>0</v>
      </c>
      <c r="T74" s="178">
        <v>0</v>
      </c>
      <c r="U74" s="178">
        <v>0</v>
      </c>
      <c r="V74" s="179">
        <v>0</v>
      </c>
      <c r="W74" s="180">
        <f>SUM(C74:V74)</f>
        <v>0</v>
      </c>
      <c r="X74" s="181">
        <v>12</v>
      </c>
    </row>
    <row r="75" spans="1:24" s="174" customFormat="1" x14ac:dyDescent="0.2">
      <c r="A75" s="175">
        <v>2</v>
      </c>
      <c r="B75" s="189" t="s">
        <v>85</v>
      </c>
      <c r="C75" s="177">
        <v>1</v>
      </c>
      <c r="D75" s="178">
        <v>1</v>
      </c>
      <c r="E75" s="178">
        <v>0</v>
      </c>
      <c r="F75" s="179">
        <v>0</v>
      </c>
      <c r="G75" s="177">
        <v>0</v>
      </c>
      <c r="H75" s="178">
        <v>3</v>
      </c>
      <c r="I75" s="178">
        <v>0</v>
      </c>
      <c r="J75" s="179">
        <v>3</v>
      </c>
      <c r="K75" s="177">
        <v>1</v>
      </c>
      <c r="L75" s="178">
        <v>0</v>
      </c>
      <c r="M75" s="178">
        <v>0</v>
      </c>
      <c r="N75" s="179">
        <v>1</v>
      </c>
      <c r="O75" s="177">
        <v>0</v>
      </c>
      <c r="P75" s="178">
        <v>0</v>
      </c>
      <c r="Q75" s="178">
        <v>0</v>
      </c>
      <c r="R75" s="179">
        <v>0</v>
      </c>
      <c r="S75" s="177">
        <v>0</v>
      </c>
      <c r="T75" s="178">
        <v>0</v>
      </c>
      <c r="U75" s="178">
        <v>0</v>
      </c>
      <c r="V75" s="179">
        <v>0</v>
      </c>
      <c r="W75" s="180">
        <f t="shared" ref="W75:W85" si="4">SUM(C75:V75)</f>
        <v>10</v>
      </c>
      <c r="X75" s="212" t="s">
        <v>234</v>
      </c>
    </row>
    <row r="76" spans="1:24" s="174" customFormat="1" x14ac:dyDescent="0.2">
      <c r="A76" s="182">
        <v>3</v>
      </c>
      <c r="B76" s="183" t="s">
        <v>68</v>
      </c>
      <c r="C76" s="184">
        <v>0</v>
      </c>
      <c r="D76" s="185">
        <v>3</v>
      </c>
      <c r="E76" s="185">
        <v>3</v>
      </c>
      <c r="F76" s="186">
        <v>0</v>
      </c>
      <c r="G76" s="184">
        <v>0</v>
      </c>
      <c r="H76" s="185">
        <v>0</v>
      </c>
      <c r="I76" s="185">
        <v>0</v>
      </c>
      <c r="J76" s="186">
        <v>0</v>
      </c>
      <c r="K76" s="184">
        <v>1</v>
      </c>
      <c r="L76" s="185">
        <v>0</v>
      </c>
      <c r="M76" s="185">
        <v>1</v>
      </c>
      <c r="N76" s="186">
        <v>1</v>
      </c>
      <c r="O76" s="184">
        <v>0</v>
      </c>
      <c r="P76" s="185">
        <v>1</v>
      </c>
      <c r="Q76" s="185">
        <v>0</v>
      </c>
      <c r="R76" s="186">
        <v>0</v>
      </c>
      <c r="S76" s="184">
        <v>0</v>
      </c>
      <c r="T76" s="185">
        <v>0</v>
      </c>
      <c r="U76" s="185">
        <v>0</v>
      </c>
      <c r="V76" s="186">
        <v>0</v>
      </c>
      <c r="W76" s="187">
        <f t="shared" si="4"/>
        <v>10</v>
      </c>
      <c r="X76" s="201" t="s">
        <v>234</v>
      </c>
    </row>
    <row r="77" spans="1:24" s="174" customFormat="1" x14ac:dyDescent="0.2">
      <c r="A77" s="182">
        <v>4</v>
      </c>
      <c r="B77" s="183" t="s">
        <v>83</v>
      </c>
      <c r="C77" s="184">
        <v>5</v>
      </c>
      <c r="D77" s="185">
        <v>0</v>
      </c>
      <c r="E77" s="185">
        <v>1</v>
      </c>
      <c r="F77" s="186">
        <v>0</v>
      </c>
      <c r="G77" s="184">
        <v>0</v>
      </c>
      <c r="H77" s="185">
        <v>0</v>
      </c>
      <c r="I77" s="185">
        <v>0</v>
      </c>
      <c r="J77" s="186">
        <v>0</v>
      </c>
      <c r="K77" s="184">
        <v>0</v>
      </c>
      <c r="L77" s="185">
        <v>1</v>
      </c>
      <c r="M77" s="185">
        <v>0</v>
      </c>
      <c r="N77" s="186">
        <v>0</v>
      </c>
      <c r="O77" s="184">
        <v>0</v>
      </c>
      <c r="P77" s="185">
        <v>0</v>
      </c>
      <c r="Q77" s="185">
        <v>0</v>
      </c>
      <c r="R77" s="186">
        <v>0</v>
      </c>
      <c r="S77" s="184">
        <v>0</v>
      </c>
      <c r="T77" s="185">
        <v>0</v>
      </c>
      <c r="U77" s="185">
        <v>0</v>
      </c>
      <c r="V77" s="186">
        <v>0</v>
      </c>
      <c r="W77" s="187">
        <f t="shared" si="4"/>
        <v>7</v>
      </c>
      <c r="X77" s="201" t="s">
        <v>246</v>
      </c>
    </row>
    <row r="78" spans="1:24" s="174" customFormat="1" x14ac:dyDescent="0.2">
      <c r="A78" s="175">
        <v>5</v>
      </c>
      <c r="B78" s="176" t="s">
        <v>77</v>
      </c>
      <c r="C78" s="177">
        <v>3</v>
      </c>
      <c r="D78" s="178">
        <v>3</v>
      </c>
      <c r="E78" s="178">
        <v>0</v>
      </c>
      <c r="F78" s="179">
        <v>0</v>
      </c>
      <c r="G78" s="177">
        <v>0</v>
      </c>
      <c r="H78" s="178">
        <v>0</v>
      </c>
      <c r="I78" s="178">
        <v>0</v>
      </c>
      <c r="J78" s="179">
        <v>0</v>
      </c>
      <c r="K78" s="177">
        <v>0</v>
      </c>
      <c r="L78" s="178">
        <v>1</v>
      </c>
      <c r="M78" s="178">
        <v>0</v>
      </c>
      <c r="N78" s="179">
        <v>0</v>
      </c>
      <c r="O78" s="177">
        <v>1</v>
      </c>
      <c r="P78" s="178">
        <v>5</v>
      </c>
      <c r="Q78" s="178">
        <v>1</v>
      </c>
      <c r="R78" s="179">
        <v>0</v>
      </c>
      <c r="S78" s="177">
        <v>0</v>
      </c>
      <c r="T78" s="178">
        <v>0</v>
      </c>
      <c r="U78" s="178">
        <v>0</v>
      </c>
      <c r="V78" s="179">
        <v>0</v>
      </c>
      <c r="W78" s="213">
        <f t="shared" si="4"/>
        <v>14</v>
      </c>
      <c r="X78" s="181">
        <v>1</v>
      </c>
    </row>
    <row r="79" spans="1:24" s="174" customFormat="1" x14ac:dyDescent="0.2">
      <c r="A79" s="175">
        <v>6</v>
      </c>
      <c r="B79" s="176" t="s">
        <v>80</v>
      </c>
      <c r="C79" s="177">
        <v>1</v>
      </c>
      <c r="D79" s="178">
        <v>0</v>
      </c>
      <c r="E79" s="178">
        <v>0</v>
      </c>
      <c r="F79" s="179">
        <v>3</v>
      </c>
      <c r="G79" s="177">
        <v>1</v>
      </c>
      <c r="H79" s="178">
        <v>1</v>
      </c>
      <c r="I79" s="178">
        <v>0</v>
      </c>
      <c r="J79" s="179">
        <v>0</v>
      </c>
      <c r="K79" s="177">
        <v>0</v>
      </c>
      <c r="L79" s="178">
        <v>1</v>
      </c>
      <c r="M79" s="178">
        <v>0</v>
      </c>
      <c r="N79" s="179">
        <v>3</v>
      </c>
      <c r="O79" s="177">
        <v>0</v>
      </c>
      <c r="P79" s="178">
        <v>0</v>
      </c>
      <c r="Q79" s="178">
        <v>0</v>
      </c>
      <c r="R79" s="179">
        <v>0</v>
      </c>
      <c r="S79" s="177">
        <v>0</v>
      </c>
      <c r="T79" s="178">
        <v>0</v>
      </c>
      <c r="U79" s="178">
        <v>0</v>
      </c>
      <c r="V79" s="179">
        <v>0</v>
      </c>
      <c r="W79" s="180">
        <f t="shared" si="4"/>
        <v>10</v>
      </c>
      <c r="X79" s="202" t="s">
        <v>234</v>
      </c>
    </row>
    <row r="80" spans="1:24" s="174" customFormat="1" x14ac:dyDescent="0.2">
      <c r="A80" s="182">
        <v>7</v>
      </c>
      <c r="B80" s="183" t="s">
        <v>88</v>
      </c>
      <c r="C80" s="184">
        <v>0</v>
      </c>
      <c r="D80" s="185">
        <v>3</v>
      </c>
      <c r="E80" s="185">
        <v>0</v>
      </c>
      <c r="F80" s="186">
        <v>0</v>
      </c>
      <c r="G80" s="184">
        <v>1</v>
      </c>
      <c r="H80" s="185">
        <v>0</v>
      </c>
      <c r="I80" s="185">
        <v>0</v>
      </c>
      <c r="J80" s="186">
        <v>0</v>
      </c>
      <c r="K80" s="184">
        <v>3</v>
      </c>
      <c r="L80" s="185">
        <v>0</v>
      </c>
      <c r="M80" s="185">
        <v>1</v>
      </c>
      <c r="N80" s="186">
        <v>0</v>
      </c>
      <c r="O80" s="184">
        <v>0</v>
      </c>
      <c r="P80" s="185">
        <v>0</v>
      </c>
      <c r="Q80" s="185">
        <v>0</v>
      </c>
      <c r="R80" s="186">
        <v>0</v>
      </c>
      <c r="S80" s="184">
        <v>0</v>
      </c>
      <c r="T80" s="185">
        <v>0</v>
      </c>
      <c r="U80" s="185">
        <v>0</v>
      </c>
      <c r="V80" s="186">
        <v>0</v>
      </c>
      <c r="W80" s="187">
        <f t="shared" si="4"/>
        <v>8</v>
      </c>
      <c r="X80" s="188">
        <v>7</v>
      </c>
    </row>
    <row r="81" spans="1:24" s="174" customFormat="1" x14ac:dyDescent="0.2">
      <c r="A81" s="182">
        <v>8</v>
      </c>
      <c r="B81" s="183" t="s">
        <v>74</v>
      </c>
      <c r="C81" s="184">
        <v>3</v>
      </c>
      <c r="D81" s="185">
        <v>3</v>
      </c>
      <c r="E81" s="185">
        <v>1</v>
      </c>
      <c r="F81" s="186">
        <v>1</v>
      </c>
      <c r="G81" s="184">
        <v>0</v>
      </c>
      <c r="H81" s="185">
        <v>0</v>
      </c>
      <c r="I81" s="185">
        <v>0</v>
      </c>
      <c r="J81" s="186">
        <v>0</v>
      </c>
      <c r="K81" s="184">
        <v>0</v>
      </c>
      <c r="L81" s="185">
        <v>1</v>
      </c>
      <c r="M81" s="185">
        <v>1</v>
      </c>
      <c r="N81" s="186">
        <v>0</v>
      </c>
      <c r="O81" s="184">
        <v>0</v>
      </c>
      <c r="P81" s="185">
        <v>0</v>
      </c>
      <c r="Q81" s="185">
        <v>0</v>
      </c>
      <c r="R81" s="186">
        <v>0</v>
      </c>
      <c r="S81" s="184">
        <v>0</v>
      </c>
      <c r="T81" s="185">
        <v>0</v>
      </c>
      <c r="U81" s="185">
        <v>0</v>
      </c>
      <c r="V81" s="186">
        <v>0</v>
      </c>
      <c r="W81" s="187">
        <f t="shared" si="4"/>
        <v>10</v>
      </c>
      <c r="X81" s="201" t="s">
        <v>234</v>
      </c>
    </row>
    <row r="82" spans="1:24" s="174" customFormat="1" x14ac:dyDescent="0.2">
      <c r="A82" s="175">
        <v>9</v>
      </c>
      <c r="B82" s="189" t="s">
        <v>71</v>
      </c>
      <c r="C82" s="177">
        <v>0</v>
      </c>
      <c r="D82" s="178">
        <v>1</v>
      </c>
      <c r="E82" s="178">
        <v>0</v>
      </c>
      <c r="F82" s="179">
        <v>0</v>
      </c>
      <c r="G82" s="177">
        <v>0</v>
      </c>
      <c r="H82" s="178">
        <v>0</v>
      </c>
      <c r="I82" s="178">
        <v>0</v>
      </c>
      <c r="J82" s="179">
        <v>0</v>
      </c>
      <c r="K82" s="177">
        <v>0</v>
      </c>
      <c r="L82" s="178">
        <v>3</v>
      </c>
      <c r="M82" s="178">
        <v>0</v>
      </c>
      <c r="N82" s="179">
        <v>0</v>
      </c>
      <c r="O82" s="177">
        <v>0</v>
      </c>
      <c r="P82" s="178">
        <v>0</v>
      </c>
      <c r="Q82" s="178">
        <v>3</v>
      </c>
      <c r="R82" s="179">
        <v>0</v>
      </c>
      <c r="S82" s="177">
        <v>0</v>
      </c>
      <c r="T82" s="178">
        <v>0</v>
      </c>
      <c r="U82" s="178">
        <v>0</v>
      </c>
      <c r="V82" s="179">
        <v>0</v>
      </c>
      <c r="W82" s="180">
        <f t="shared" si="4"/>
        <v>7</v>
      </c>
      <c r="X82" s="181">
        <v>10</v>
      </c>
    </row>
    <row r="83" spans="1:24" s="174" customFormat="1" x14ac:dyDescent="0.2">
      <c r="A83" s="175">
        <v>10</v>
      </c>
      <c r="B83" s="189" t="s">
        <v>93</v>
      </c>
      <c r="C83" s="177">
        <v>1</v>
      </c>
      <c r="D83" s="178">
        <v>0</v>
      </c>
      <c r="E83" s="178">
        <v>0</v>
      </c>
      <c r="F83" s="179">
        <v>0</v>
      </c>
      <c r="G83" s="177">
        <v>0</v>
      </c>
      <c r="H83" s="178">
        <v>0</v>
      </c>
      <c r="I83" s="178">
        <v>0</v>
      </c>
      <c r="J83" s="179">
        <v>0</v>
      </c>
      <c r="K83" s="177">
        <v>5</v>
      </c>
      <c r="L83" s="178">
        <v>1</v>
      </c>
      <c r="M83" s="178">
        <v>0</v>
      </c>
      <c r="N83" s="179">
        <v>0</v>
      </c>
      <c r="O83" s="177">
        <v>0</v>
      </c>
      <c r="P83" s="178">
        <v>0</v>
      </c>
      <c r="Q83" s="178">
        <v>0</v>
      </c>
      <c r="R83" s="179">
        <v>0</v>
      </c>
      <c r="S83" s="177">
        <v>3</v>
      </c>
      <c r="T83" s="178">
        <v>0</v>
      </c>
      <c r="U83" s="178">
        <v>0</v>
      </c>
      <c r="V83" s="179">
        <v>0</v>
      </c>
      <c r="W83" s="181">
        <f t="shared" si="4"/>
        <v>10</v>
      </c>
      <c r="X83" s="181">
        <v>2</v>
      </c>
    </row>
    <row r="84" spans="1:24" s="174" customFormat="1" x14ac:dyDescent="0.2">
      <c r="A84" s="182">
        <v>11</v>
      </c>
      <c r="B84" s="191" t="s">
        <v>97</v>
      </c>
      <c r="C84" s="184">
        <v>0</v>
      </c>
      <c r="D84" s="185">
        <v>1</v>
      </c>
      <c r="E84" s="185">
        <v>0</v>
      </c>
      <c r="F84" s="186">
        <v>0</v>
      </c>
      <c r="G84" s="184">
        <v>1</v>
      </c>
      <c r="H84" s="185">
        <v>0</v>
      </c>
      <c r="I84" s="185">
        <v>0</v>
      </c>
      <c r="J84" s="186">
        <v>0</v>
      </c>
      <c r="K84" s="184">
        <v>5</v>
      </c>
      <c r="L84" s="185">
        <v>0</v>
      </c>
      <c r="M84" s="185">
        <v>0</v>
      </c>
      <c r="N84" s="186">
        <v>0</v>
      </c>
      <c r="O84" s="184">
        <v>0</v>
      </c>
      <c r="P84" s="185">
        <v>0</v>
      </c>
      <c r="Q84" s="185">
        <v>0</v>
      </c>
      <c r="R84" s="186">
        <v>0</v>
      </c>
      <c r="S84" s="184">
        <v>0</v>
      </c>
      <c r="T84" s="185">
        <v>0</v>
      </c>
      <c r="U84" s="185">
        <v>0</v>
      </c>
      <c r="V84" s="186">
        <v>0</v>
      </c>
      <c r="W84" s="188">
        <f t="shared" si="4"/>
        <v>7</v>
      </c>
      <c r="X84" s="201" t="s">
        <v>246</v>
      </c>
    </row>
    <row r="85" spans="1:24" s="174" customFormat="1" ht="13.5" thickBot="1" x14ac:dyDescent="0.25">
      <c r="A85" s="209">
        <v>12</v>
      </c>
      <c r="B85" s="214" t="s">
        <v>103</v>
      </c>
      <c r="C85" s="215">
        <v>1</v>
      </c>
      <c r="D85" s="216">
        <v>0</v>
      </c>
      <c r="E85" s="216">
        <v>0</v>
      </c>
      <c r="F85" s="217">
        <v>0</v>
      </c>
      <c r="G85" s="215">
        <v>0</v>
      </c>
      <c r="H85" s="216">
        <v>0</v>
      </c>
      <c r="I85" s="216">
        <v>0</v>
      </c>
      <c r="J85" s="217">
        <v>0</v>
      </c>
      <c r="K85" s="215">
        <v>0</v>
      </c>
      <c r="L85" s="216">
        <v>3</v>
      </c>
      <c r="M85" s="216">
        <v>1</v>
      </c>
      <c r="N85" s="217">
        <v>0</v>
      </c>
      <c r="O85" s="215">
        <v>0</v>
      </c>
      <c r="P85" s="216">
        <v>0</v>
      </c>
      <c r="Q85" s="216">
        <v>0</v>
      </c>
      <c r="R85" s="217">
        <v>0</v>
      </c>
      <c r="S85" s="215">
        <v>0</v>
      </c>
      <c r="T85" s="216">
        <v>0</v>
      </c>
      <c r="U85" s="216">
        <v>0</v>
      </c>
      <c r="V85" s="217">
        <v>0</v>
      </c>
      <c r="W85" s="218">
        <f t="shared" si="4"/>
        <v>5</v>
      </c>
      <c r="X85" s="218">
        <v>11</v>
      </c>
    </row>
    <row r="86" spans="1:24" x14ac:dyDescent="0.2">
      <c r="A86" s="174"/>
    </row>
    <row r="87" spans="1:24" s="99" customFormat="1" x14ac:dyDescent="0.2">
      <c r="A87" s="152" t="str">
        <f>UPPER((Kalend!D26)&amp;" "&amp;(Kalend!C26)&amp;" - "&amp;(Kalend!A26))</f>
        <v>TUL-EEL SHK KV EELVOOR 6 - P, 20.04.2014</v>
      </c>
    </row>
    <row r="88" spans="1:24" s="99" customFormat="1" ht="13.5" thickBot="1" x14ac:dyDescent="0.25"/>
    <row r="89" spans="1:24" s="174" customFormat="1" x14ac:dyDescent="0.2">
      <c r="A89" s="168"/>
      <c r="B89" s="169" t="s">
        <v>245</v>
      </c>
      <c r="C89" s="170"/>
      <c r="D89" s="171"/>
      <c r="E89" s="171"/>
      <c r="F89" s="172"/>
      <c r="G89" s="170"/>
      <c r="H89" s="171"/>
      <c r="I89" s="171"/>
      <c r="J89" s="172"/>
      <c r="K89" s="170"/>
      <c r="L89" s="171"/>
      <c r="M89" s="171"/>
      <c r="N89" s="172"/>
      <c r="O89" s="170"/>
      <c r="P89" s="171"/>
      <c r="Q89" s="171"/>
      <c r="R89" s="172"/>
      <c r="S89" s="170"/>
      <c r="T89" s="171"/>
      <c r="U89" s="171"/>
      <c r="V89" s="172"/>
      <c r="W89" s="200"/>
      <c r="X89" s="173"/>
    </row>
    <row r="90" spans="1:24" s="174" customFormat="1" x14ac:dyDescent="0.2">
      <c r="A90" s="175">
        <v>1</v>
      </c>
      <c r="B90" s="176" t="s">
        <v>88</v>
      </c>
      <c r="C90" s="177">
        <v>3</v>
      </c>
      <c r="D90" s="178">
        <v>0</v>
      </c>
      <c r="E90" s="178">
        <v>0</v>
      </c>
      <c r="F90" s="179">
        <v>0</v>
      </c>
      <c r="G90" s="177">
        <v>3</v>
      </c>
      <c r="H90" s="178">
        <v>1</v>
      </c>
      <c r="I90" s="178">
        <v>0</v>
      </c>
      <c r="J90" s="179">
        <v>0</v>
      </c>
      <c r="K90" s="177">
        <v>0</v>
      </c>
      <c r="L90" s="178">
        <v>1</v>
      </c>
      <c r="M90" s="178">
        <v>0</v>
      </c>
      <c r="N90" s="179">
        <v>0</v>
      </c>
      <c r="O90" s="177">
        <v>0</v>
      </c>
      <c r="P90" s="178">
        <v>0</v>
      </c>
      <c r="Q90" s="178">
        <v>1</v>
      </c>
      <c r="R90" s="179">
        <v>0</v>
      </c>
      <c r="S90" s="177">
        <v>0</v>
      </c>
      <c r="T90" s="178">
        <v>0</v>
      </c>
      <c r="U90" s="178">
        <v>0</v>
      </c>
      <c r="V90" s="179">
        <v>0</v>
      </c>
      <c r="W90" s="180">
        <f>SUM(C90:V90)</f>
        <v>9</v>
      </c>
      <c r="X90" s="181">
        <v>7</v>
      </c>
    </row>
    <row r="91" spans="1:24" s="174" customFormat="1" x14ac:dyDescent="0.2">
      <c r="A91" s="175">
        <v>2</v>
      </c>
      <c r="B91" s="189" t="s">
        <v>85</v>
      </c>
      <c r="C91" s="177">
        <v>1</v>
      </c>
      <c r="D91" s="178">
        <v>5</v>
      </c>
      <c r="E91" s="178">
        <v>3</v>
      </c>
      <c r="F91" s="179">
        <v>3</v>
      </c>
      <c r="G91" s="177">
        <v>0</v>
      </c>
      <c r="H91" s="178">
        <v>0</v>
      </c>
      <c r="I91" s="178">
        <v>0</v>
      </c>
      <c r="J91" s="179">
        <v>0</v>
      </c>
      <c r="K91" s="177">
        <v>0</v>
      </c>
      <c r="L91" s="178">
        <v>0</v>
      </c>
      <c r="M91" s="178">
        <v>1</v>
      </c>
      <c r="N91" s="179">
        <v>0</v>
      </c>
      <c r="O91" s="177">
        <v>0</v>
      </c>
      <c r="P91" s="178">
        <v>0</v>
      </c>
      <c r="Q91" s="178">
        <v>0</v>
      </c>
      <c r="R91" s="179">
        <v>0</v>
      </c>
      <c r="S91" s="177">
        <v>0</v>
      </c>
      <c r="T91" s="178">
        <v>0</v>
      </c>
      <c r="U91" s="178">
        <v>0</v>
      </c>
      <c r="V91" s="179">
        <v>0</v>
      </c>
      <c r="W91" s="180">
        <f t="shared" ref="W91:W97" si="5">SUM(C91:V91)</f>
        <v>13</v>
      </c>
      <c r="X91" s="181">
        <v>4</v>
      </c>
    </row>
    <row r="92" spans="1:24" s="174" customFormat="1" x14ac:dyDescent="0.2">
      <c r="A92" s="182">
        <v>3</v>
      </c>
      <c r="B92" s="183" t="s">
        <v>83</v>
      </c>
      <c r="C92" s="184">
        <v>0</v>
      </c>
      <c r="D92" s="185">
        <v>0</v>
      </c>
      <c r="E92" s="185">
        <v>0</v>
      </c>
      <c r="F92" s="186">
        <v>0</v>
      </c>
      <c r="G92" s="184">
        <v>0</v>
      </c>
      <c r="H92" s="185">
        <v>3</v>
      </c>
      <c r="I92" s="185">
        <v>0</v>
      </c>
      <c r="J92" s="186">
        <v>0</v>
      </c>
      <c r="K92" s="184">
        <v>0</v>
      </c>
      <c r="L92" s="185">
        <v>0</v>
      </c>
      <c r="M92" s="185">
        <v>0</v>
      </c>
      <c r="N92" s="186">
        <v>0</v>
      </c>
      <c r="O92" s="184">
        <v>0</v>
      </c>
      <c r="P92" s="185">
        <v>0</v>
      </c>
      <c r="Q92" s="185">
        <v>0</v>
      </c>
      <c r="R92" s="186">
        <v>0</v>
      </c>
      <c r="S92" s="184">
        <v>0</v>
      </c>
      <c r="T92" s="185">
        <v>0</v>
      </c>
      <c r="U92" s="185">
        <v>0</v>
      </c>
      <c r="V92" s="186">
        <v>0</v>
      </c>
      <c r="W92" s="187">
        <f t="shared" si="5"/>
        <v>3</v>
      </c>
      <c r="X92" s="188">
        <v>8</v>
      </c>
    </row>
    <row r="93" spans="1:24" s="174" customFormat="1" x14ac:dyDescent="0.2">
      <c r="A93" s="182">
        <v>4</v>
      </c>
      <c r="B93" s="183" t="s">
        <v>68</v>
      </c>
      <c r="C93" s="184">
        <v>1</v>
      </c>
      <c r="D93" s="185">
        <v>3</v>
      </c>
      <c r="E93" s="185">
        <v>3</v>
      </c>
      <c r="F93" s="186">
        <v>0</v>
      </c>
      <c r="G93" s="184">
        <v>3</v>
      </c>
      <c r="H93" s="185">
        <v>5</v>
      </c>
      <c r="I93" s="185">
        <v>0</v>
      </c>
      <c r="J93" s="186">
        <v>0</v>
      </c>
      <c r="K93" s="184">
        <v>0</v>
      </c>
      <c r="L93" s="185">
        <v>1</v>
      </c>
      <c r="M93" s="185">
        <v>1</v>
      </c>
      <c r="N93" s="186">
        <v>1</v>
      </c>
      <c r="O93" s="184">
        <v>0</v>
      </c>
      <c r="P93" s="185">
        <v>0</v>
      </c>
      <c r="Q93" s="185">
        <v>0</v>
      </c>
      <c r="R93" s="186">
        <v>0</v>
      </c>
      <c r="S93" s="184">
        <v>0</v>
      </c>
      <c r="T93" s="185">
        <v>0</v>
      </c>
      <c r="U93" s="185">
        <v>0</v>
      </c>
      <c r="V93" s="186">
        <v>0</v>
      </c>
      <c r="W93" s="187">
        <f t="shared" si="5"/>
        <v>18</v>
      </c>
      <c r="X93" s="188">
        <v>2</v>
      </c>
    </row>
    <row r="94" spans="1:24" s="174" customFormat="1" x14ac:dyDescent="0.2">
      <c r="A94" s="175">
        <v>5</v>
      </c>
      <c r="B94" s="189" t="s">
        <v>71</v>
      </c>
      <c r="C94" s="177">
        <v>3</v>
      </c>
      <c r="D94" s="178">
        <v>1</v>
      </c>
      <c r="E94" s="178">
        <v>1</v>
      </c>
      <c r="F94" s="179">
        <v>0</v>
      </c>
      <c r="G94" s="177">
        <v>0</v>
      </c>
      <c r="H94" s="178">
        <v>3</v>
      </c>
      <c r="I94" s="178">
        <v>0</v>
      </c>
      <c r="J94" s="179">
        <v>0</v>
      </c>
      <c r="K94" s="177">
        <v>1</v>
      </c>
      <c r="L94" s="178">
        <v>0</v>
      </c>
      <c r="M94" s="178">
        <v>3</v>
      </c>
      <c r="N94" s="179">
        <v>0</v>
      </c>
      <c r="O94" s="177">
        <v>0</v>
      </c>
      <c r="P94" s="178">
        <v>0</v>
      </c>
      <c r="Q94" s="178">
        <v>0</v>
      </c>
      <c r="R94" s="179">
        <v>0</v>
      </c>
      <c r="S94" s="177">
        <v>0</v>
      </c>
      <c r="T94" s="178">
        <v>0</v>
      </c>
      <c r="U94" s="178">
        <v>0</v>
      </c>
      <c r="V94" s="179">
        <v>0</v>
      </c>
      <c r="W94" s="180">
        <f t="shared" si="5"/>
        <v>12</v>
      </c>
      <c r="X94" s="181">
        <v>5</v>
      </c>
    </row>
    <row r="95" spans="1:24" s="174" customFormat="1" x14ac:dyDescent="0.2">
      <c r="A95" s="175">
        <v>6</v>
      </c>
      <c r="B95" s="176" t="s">
        <v>77</v>
      </c>
      <c r="C95" s="177">
        <v>3</v>
      </c>
      <c r="D95" s="178">
        <v>0</v>
      </c>
      <c r="E95" s="178">
        <v>3</v>
      </c>
      <c r="F95" s="179">
        <v>0</v>
      </c>
      <c r="G95" s="177">
        <v>0</v>
      </c>
      <c r="H95" s="178">
        <v>0</v>
      </c>
      <c r="I95" s="178">
        <v>0</v>
      </c>
      <c r="J95" s="179">
        <v>0</v>
      </c>
      <c r="K95" s="177">
        <v>3</v>
      </c>
      <c r="L95" s="178">
        <v>0</v>
      </c>
      <c r="M95" s="178">
        <v>0</v>
      </c>
      <c r="N95" s="179">
        <v>0</v>
      </c>
      <c r="O95" s="177">
        <v>5</v>
      </c>
      <c r="P95" s="178">
        <v>0</v>
      </c>
      <c r="Q95" s="178">
        <v>0</v>
      </c>
      <c r="R95" s="179">
        <v>3</v>
      </c>
      <c r="S95" s="177">
        <v>0</v>
      </c>
      <c r="T95" s="178">
        <v>0</v>
      </c>
      <c r="U95" s="178">
        <v>0</v>
      </c>
      <c r="V95" s="179">
        <v>0</v>
      </c>
      <c r="W95" s="180">
        <f t="shared" si="5"/>
        <v>17</v>
      </c>
      <c r="X95" s="181">
        <v>3</v>
      </c>
    </row>
    <row r="96" spans="1:24" s="174" customFormat="1" x14ac:dyDescent="0.2">
      <c r="A96" s="182">
        <v>7</v>
      </c>
      <c r="B96" s="183" t="s">
        <v>74</v>
      </c>
      <c r="C96" s="184">
        <v>1</v>
      </c>
      <c r="D96" s="185">
        <v>3</v>
      </c>
      <c r="E96" s="185">
        <v>0</v>
      </c>
      <c r="F96" s="186">
        <v>0</v>
      </c>
      <c r="G96" s="184">
        <v>0</v>
      </c>
      <c r="H96" s="185">
        <v>3</v>
      </c>
      <c r="I96" s="185">
        <v>0</v>
      </c>
      <c r="J96" s="186">
        <v>0</v>
      </c>
      <c r="K96" s="184">
        <v>0</v>
      </c>
      <c r="L96" s="185">
        <v>1</v>
      </c>
      <c r="M96" s="185">
        <v>3</v>
      </c>
      <c r="N96" s="186">
        <v>0</v>
      </c>
      <c r="O96" s="184">
        <v>0</v>
      </c>
      <c r="P96" s="185">
        <v>3</v>
      </c>
      <c r="Q96" s="185">
        <v>3</v>
      </c>
      <c r="R96" s="186">
        <v>0</v>
      </c>
      <c r="S96" s="184">
        <v>3</v>
      </c>
      <c r="T96" s="185">
        <v>0</v>
      </c>
      <c r="U96" s="185">
        <v>0</v>
      </c>
      <c r="V96" s="186">
        <v>0</v>
      </c>
      <c r="W96" s="219">
        <f t="shared" si="5"/>
        <v>20</v>
      </c>
      <c r="X96" s="188">
        <v>1</v>
      </c>
    </row>
    <row r="97" spans="1:24" s="174" customFormat="1" ht="13.5" thickBot="1" x14ac:dyDescent="0.25">
      <c r="A97" s="209">
        <v>8</v>
      </c>
      <c r="B97" s="220" t="s">
        <v>80</v>
      </c>
      <c r="C97" s="215">
        <v>0</v>
      </c>
      <c r="D97" s="216">
        <v>0</v>
      </c>
      <c r="E97" s="216">
        <v>0</v>
      </c>
      <c r="F97" s="217">
        <v>0</v>
      </c>
      <c r="G97" s="215">
        <v>0</v>
      </c>
      <c r="H97" s="216">
        <v>0</v>
      </c>
      <c r="I97" s="216">
        <v>0</v>
      </c>
      <c r="J97" s="217">
        <v>0</v>
      </c>
      <c r="K97" s="215">
        <v>0</v>
      </c>
      <c r="L97" s="216">
        <v>1</v>
      </c>
      <c r="M97" s="216">
        <v>3</v>
      </c>
      <c r="N97" s="217">
        <v>0</v>
      </c>
      <c r="O97" s="215">
        <v>3</v>
      </c>
      <c r="P97" s="216">
        <v>3</v>
      </c>
      <c r="Q97" s="216">
        <v>0</v>
      </c>
      <c r="R97" s="217">
        <v>0</v>
      </c>
      <c r="S97" s="215">
        <v>0</v>
      </c>
      <c r="T97" s="216">
        <v>0</v>
      </c>
      <c r="U97" s="216">
        <v>0</v>
      </c>
      <c r="V97" s="217">
        <v>0</v>
      </c>
      <c r="W97" s="221">
        <f t="shared" si="5"/>
        <v>10</v>
      </c>
      <c r="X97" s="218">
        <v>6</v>
      </c>
    </row>
    <row r="98" spans="1:24" x14ac:dyDescent="0.2">
      <c r="A98" s="174"/>
    </row>
  </sheetData>
  <pageMargins left="0.78740157480314965" right="0.31496062992125984" top="0.78740157480314965" bottom="0.39370078740157483" header="0.59055118110236227" footer="0"/>
  <pageSetup paperSize="9" fitToHeight="0" orientation="portrait" r:id="rId1"/>
  <headerFooter alignWithMargins="0">
    <oddHeader>&amp;R&amp;"Arial,Regular"&amp;9Page &amp;P of &amp;N</oddHeader>
  </headerFooter>
  <rowBreaks count="1" manualBreakCount="1">
    <brk id="50" max="16383" man="1"/>
  </rowBreaks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M27"/>
  <sheetViews>
    <sheetView showGridLines="0" showRowColHeaders="0" workbookViewId="0">
      <pane ySplit="6" topLeftCell="A7" activePane="bottomLeft" state="frozen"/>
      <selection activeCell="W1" sqref="W1"/>
      <selection pane="bottomLeft" activeCell="F1" sqref="F1"/>
    </sheetView>
  </sheetViews>
  <sheetFormatPr defaultRowHeight="12.75" x14ac:dyDescent="0.2"/>
  <cols>
    <col min="1" max="1" width="3" style="99" customWidth="1"/>
    <col min="2" max="2" width="22.42578125" style="99" customWidth="1"/>
    <col min="3" max="3" width="6.5703125" style="99" bestFit="1" customWidth="1"/>
    <col min="4" max="9" width="5.5703125" style="99" bestFit="1" customWidth="1"/>
    <col min="10" max="10" width="10.140625" style="99" bestFit="1" customWidth="1"/>
    <col min="11" max="13" width="2.85546875" style="99" customWidth="1"/>
    <col min="14" max="16384" width="9.140625" style="99"/>
  </cols>
  <sheetData>
    <row r="1" spans="1:13" ht="12.75" customHeight="1" x14ac:dyDescent="0.2">
      <c r="A1" s="210" t="s">
        <v>282</v>
      </c>
      <c r="B1" s="100"/>
      <c r="C1" s="100"/>
      <c r="D1" s="100"/>
      <c r="H1" s="270" t="str">
        <f>HYPERLINK("#Kalend!I1","Kalender")</f>
        <v>Kalender</v>
      </c>
      <c r="I1" s="60"/>
      <c r="J1" s="222"/>
      <c r="K1" s="317" t="s">
        <v>281</v>
      </c>
      <c r="L1" s="318" t="s">
        <v>171</v>
      </c>
      <c r="M1" s="318" t="s">
        <v>172</v>
      </c>
    </row>
    <row r="2" spans="1:13" x14ac:dyDescent="0.2">
      <c r="A2" s="100" t="s">
        <v>247</v>
      </c>
      <c r="B2" s="100"/>
      <c r="C2" s="100"/>
      <c r="D2" s="100"/>
      <c r="E2" s="100"/>
      <c r="F2" s="100"/>
      <c r="G2" s="100"/>
      <c r="H2" s="100"/>
      <c r="I2" s="100"/>
      <c r="J2" s="100"/>
      <c r="K2" s="317"/>
      <c r="L2" s="318"/>
      <c r="M2" s="318"/>
    </row>
    <row r="3" spans="1:13" x14ac:dyDescent="0.2">
      <c r="B3" s="99" t="s">
        <v>147</v>
      </c>
      <c r="C3" s="99" t="s">
        <v>147</v>
      </c>
      <c r="K3" s="317"/>
      <c r="L3" s="318"/>
      <c r="M3" s="318"/>
    </row>
    <row r="4" spans="1:13" s="60" customFormat="1" ht="32.25" customHeight="1" x14ac:dyDescent="0.2">
      <c r="A4" s="53"/>
      <c r="B4" s="53"/>
      <c r="C4" s="64"/>
      <c r="D4" s="223" t="s">
        <v>248</v>
      </c>
      <c r="E4" s="223" t="s">
        <v>249</v>
      </c>
      <c r="F4" s="223" t="s">
        <v>250</v>
      </c>
      <c r="G4" s="223" t="s">
        <v>251</v>
      </c>
      <c r="H4" s="223" t="s">
        <v>252</v>
      </c>
      <c r="I4" s="223" t="s">
        <v>253</v>
      </c>
      <c r="J4" s="224"/>
      <c r="K4" s="317"/>
      <c r="L4" s="318"/>
      <c r="M4" s="318"/>
    </row>
    <row r="5" spans="1:13" s="60" customFormat="1" x14ac:dyDescent="0.2">
      <c r="A5" s="53"/>
      <c r="B5" s="53"/>
      <c r="C5" s="64"/>
      <c r="D5" s="225" t="str">
        <f>HYPERLINK("#'Tul-Eel'!W1","  1  ")</f>
        <v xml:space="preserve">  1  </v>
      </c>
      <c r="E5" s="225" t="str">
        <f>HYPERLINK("#'Tul-Eel'!W20","  2  ")</f>
        <v xml:space="preserve">  2  </v>
      </c>
      <c r="F5" s="309" t="str">
        <f>HYPERLINK("#'Tul-Eel'!W35","  3  ")</f>
        <v xml:space="preserve">  3  </v>
      </c>
      <c r="G5" s="225" t="str">
        <f>HYPERLINK("#'Tul-Eel'!W53","  4  ")</f>
        <v xml:space="preserve">  4  </v>
      </c>
      <c r="H5" s="225" t="str">
        <f>HYPERLINK("#'Tul-Eel'!W73","  5  ")</f>
        <v xml:space="preserve">  5  </v>
      </c>
      <c r="I5" s="225" t="str">
        <f>HYPERLINK("#'Tul-Eel'!W90","  6  ")</f>
        <v xml:space="preserve">  6  </v>
      </c>
      <c r="J5" s="224"/>
      <c r="K5" s="317"/>
      <c r="L5" s="318"/>
      <c r="M5" s="318"/>
    </row>
    <row r="6" spans="1:13" s="60" customFormat="1" x14ac:dyDescent="0.2">
      <c r="A6" s="52"/>
      <c r="B6" s="62" t="s">
        <v>177</v>
      </c>
      <c r="C6" s="62" t="s">
        <v>110</v>
      </c>
      <c r="D6" s="312" t="s">
        <v>269</v>
      </c>
      <c r="E6" s="312" t="s">
        <v>269</v>
      </c>
      <c r="F6" s="312" t="s">
        <v>269</v>
      </c>
      <c r="G6" s="312" t="s">
        <v>269</v>
      </c>
      <c r="H6" s="312" t="s">
        <v>269</v>
      </c>
      <c r="I6" s="312" t="s">
        <v>269</v>
      </c>
      <c r="J6" s="226" t="s">
        <v>285</v>
      </c>
      <c r="K6" s="317"/>
      <c r="L6" s="318"/>
      <c r="M6" s="318"/>
    </row>
    <row r="7" spans="1:13" x14ac:dyDescent="0.2">
      <c r="A7" s="56">
        <v>1</v>
      </c>
      <c r="B7" s="54" t="s">
        <v>74</v>
      </c>
      <c r="C7" s="62">
        <f t="shared" ref="C7:C25" si="0">SUM(D7:I7)</f>
        <v>143</v>
      </c>
      <c r="D7" s="227">
        <v>43</v>
      </c>
      <c r="E7" s="228">
        <v>27</v>
      </c>
      <c r="F7" s="228">
        <v>26</v>
      </c>
      <c r="G7" s="109">
        <v>17</v>
      </c>
      <c r="H7" s="109">
        <v>10</v>
      </c>
      <c r="I7" s="108">
        <v>20</v>
      </c>
      <c r="J7" s="103" t="s">
        <v>254</v>
      </c>
      <c r="K7" s="111">
        <f>COUNTIF(D7:I7,"&gt;0")</f>
        <v>6</v>
      </c>
      <c r="L7" s="111">
        <v>4</v>
      </c>
      <c r="M7" s="111">
        <v>5</v>
      </c>
    </row>
    <row r="8" spans="1:13" x14ac:dyDescent="0.2">
      <c r="A8" s="56">
        <v>2</v>
      </c>
      <c r="B8" s="229" t="s">
        <v>68</v>
      </c>
      <c r="C8" s="62">
        <f t="shared" si="0"/>
        <v>86</v>
      </c>
      <c r="D8" s="148">
        <v>21</v>
      </c>
      <c r="E8" s="148"/>
      <c r="F8" s="148">
        <v>17</v>
      </c>
      <c r="G8" s="109">
        <v>20</v>
      </c>
      <c r="H8" s="109">
        <v>10</v>
      </c>
      <c r="I8" s="109">
        <v>18</v>
      </c>
      <c r="J8" s="103" t="s">
        <v>255</v>
      </c>
      <c r="K8" s="111">
        <f t="shared" ref="K8:K23" si="1">COUNTIF(D8:I8,"&gt;0")</f>
        <v>5</v>
      </c>
      <c r="L8" s="111">
        <f t="shared" ref="L8:L23" si="2">COUNTIF(D8:I8,"&gt;=30")</f>
        <v>0</v>
      </c>
      <c r="M8" s="111">
        <v>5</v>
      </c>
    </row>
    <row r="9" spans="1:13" x14ac:dyDescent="0.2">
      <c r="A9" s="56">
        <v>3</v>
      </c>
      <c r="B9" s="53" t="s">
        <v>77</v>
      </c>
      <c r="C9" s="62">
        <f t="shared" si="0"/>
        <v>79</v>
      </c>
      <c r="D9" s="148">
        <v>14</v>
      </c>
      <c r="E9" s="148"/>
      <c r="F9" s="148">
        <v>7</v>
      </c>
      <c r="G9" s="108">
        <v>27</v>
      </c>
      <c r="H9" s="108">
        <v>14</v>
      </c>
      <c r="I9" s="109">
        <v>17</v>
      </c>
      <c r="J9" s="103" t="s">
        <v>256</v>
      </c>
      <c r="K9" s="111">
        <f t="shared" si="1"/>
        <v>5</v>
      </c>
      <c r="L9" s="111">
        <v>2</v>
      </c>
      <c r="M9" s="111">
        <v>3</v>
      </c>
    </row>
    <row r="10" spans="1:13" x14ac:dyDescent="0.2">
      <c r="A10" s="56">
        <v>4</v>
      </c>
      <c r="B10" s="53" t="s">
        <v>71</v>
      </c>
      <c r="C10" s="62">
        <f t="shared" si="0"/>
        <v>71</v>
      </c>
      <c r="D10" s="148">
        <v>13</v>
      </c>
      <c r="E10" s="148">
        <v>18</v>
      </c>
      <c r="F10" s="148">
        <v>2</v>
      </c>
      <c r="G10" s="109">
        <v>19</v>
      </c>
      <c r="H10" s="109">
        <v>7</v>
      </c>
      <c r="I10" s="109">
        <v>12</v>
      </c>
      <c r="J10" s="103" t="s">
        <v>257</v>
      </c>
      <c r="K10" s="111">
        <f t="shared" si="1"/>
        <v>6</v>
      </c>
      <c r="L10" s="111">
        <f t="shared" si="2"/>
        <v>0</v>
      </c>
      <c r="M10" s="111">
        <v>1</v>
      </c>
    </row>
    <row r="11" spans="1:13" x14ac:dyDescent="0.2">
      <c r="A11" s="56">
        <v>5</v>
      </c>
      <c r="B11" s="57" t="s">
        <v>85</v>
      </c>
      <c r="C11" s="62">
        <f t="shared" si="0"/>
        <v>64</v>
      </c>
      <c r="D11" s="148"/>
      <c r="E11" s="148"/>
      <c r="F11" s="148">
        <v>16</v>
      </c>
      <c r="G11" s="109">
        <v>25</v>
      </c>
      <c r="H11" s="109">
        <v>10</v>
      </c>
      <c r="I11" s="109">
        <v>13</v>
      </c>
      <c r="J11" s="103" t="s">
        <v>258</v>
      </c>
      <c r="K11" s="111">
        <f t="shared" si="1"/>
        <v>4</v>
      </c>
      <c r="L11" s="111">
        <f t="shared" si="2"/>
        <v>0</v>
      </c>
      <c r="M11" s="111">
        <v>2</v>
      </c>
    </row>
    <row r="12" spans="1:13" x14ac:dyDescent="0.2">
      <c r="A12" s="56">
        <v>6</v>
      </c>
      <c r="B12" s="53" t="s">
        <v>83</v>
      </c>
      <c r="C12" s="62">
        <f t="shared" si="0"/>
        <v>62</v>
      </c>
      <c r="D12" s="148">
        <v>18</v>
      </c>
      <c r="E12" s="148">
        <v>18</v>
      </c>
      <c r="F12" s="148">
        <v>6</v>
      </c>
      <c r="G12" s="109">
        <v>10</v>
      </c>
      <c r="H12" s="109">
        <v>7</v>
      </c>
      <c r="I12" s="109">
        <v>3</v>
      </c>
      <c r="J12" s="103" t="s">
        <v>259</v>
      </c>
      <c r="K12" s="111">
        <f t="shared" si="1"/>
        <v>6</v>
      </c>
      <c r="L12" s="111">
        <f t="shared" si="2"/>
        <v>0</v>
      </c>
      <c r="M12" s="111">
        <v>1</v>
      </c>
    </row>
    <row r="13" spans="1:13" x14ac:dyDescent="0.2">
      <c r="A13" s="56">
        <v>7</v>
      </c>
      <c r="B13" s="53" t="s">
        <v>80</v>
      </c>
      <c r="C13" s="62">
        <f t="shared" si="0"/>
        <v>55</v>
      </c>
      <c r="D13" s="148">
        <v>22</v>
      </c>
      <c r="E13" s="148"/>
      <c r="F13" s="148"/>
      <c r="G13" s="109">
        <v>13</v>
      </c>
      <c r="H13" s="109">
        <v>10</v>
      </c>
      <c r="I13" s="109">
        <v>10</v>
      </c>
      <c r="J13" s="103" t="s">
        <v>260</v>
      </c>
      <c r="K13" s="111">
        <f t="shared" si="1"/>
        <v>4</v>
      </c>
      <c r="L13" s="111">
        <f t="shared" si="2"/>
        <v>0</v>
      </c>
      <c r="M13" s="111">
        <v>2</v>
      </c>
    </row>
    <row r="14" spans="1:13" x14ac:dyDescent="0.2">
      <c r="A14" s="56">
        <v>8</v>
      </c>
      <c r="B14" s="53" t="s">
        <v>88</v>
      </c>
      <c r="C14" s="62">
        <f t="shared" si="0"/>
        <v>52</v>
      </c>
      <c r="D14" s="148">
        <v>11</v>
      </c>
      <c r="E14" s="148">
        <v>4</v>
      </c>
      <c r="F14" s="148"/>
      <c r="G14" s="109">
        <v>20</v>
      </c>
      <c r="H14" s="109">
        <v>8</v>
      </c>
      <c r="I14" s="109">
        <v>9</v>
      </c>
      <c r="J14" s="103" t="s">
        <v>261</v>
      </c>
      <c r="K14" s="111">
        <f t="shared" si="1"/>
        <v>5</v>
      </c>
      <c r="L14" s="111">
        <f t="shared" si="2"/>
        <v>0</v>
      </c>
      <c r="M14" s="111">
        <v>1</v>
      </c>
    </row>
    <row r="15" spans="1:13" x14ac:dyDescent="0.2">
      <c r="A15" s="56">
        <v>9</v>
      </c>
      <c r="B15" s="53" t="s">
        <v>91</v>
      </c>
      <c r="C15" s="62">
        <f t="shared" si="0"/>
        <v>50</v>
      </c>
      <c r="D15" s="148">
        <v>13</v>
      </c>
      <c r="E15" s="148">
        <v>9</v>
      </c>
      <c r="F15" s="148">
        <v>19</v>
      </c>
      <c r="G15" s="109">
        <v>9</v>
      </c>
      <c r="H15" s="109"/>
      <c r="I15" s="109"/>
      <c r="J15" s="105">
        <v>9</v>
      </c>
      <c r="K15" s="111">
        <f t="shared" si="1"/>
        <v>4</v>
      </c>
      <c r="L15" s="111">
        <f t="shared" si="2"/>
        <v>0</v>
      </c>
      <c r="M15" s="111">
        <v>1</v>
      </c>
    </row>
    <row r="16" spans="1:13" x14ac:dyDescent="0.2">
      <c r="A16" s="56">
        <v>10</v>
      </c>
      <c r="B16" s="57" t="s">
        <v>93</v>
      </c>
      <c r="C16" s="62">
        <f t="shared" si="0"/>
        <v>30</v>
      </c>
      <c r="D16" s="148"/>
      <c r="E16" s="148"/>
      <c r="F16" s="148">
        <v>13</v>
      </c>
      <c r="G16" s="109">
        <v>7</v>
      </c>
      <c r="H16" s="109">
        <v>10</v>
      </c>
      <c r="I16" s="109"/>
      <c r="J16" s="105">
        <v>10</v>
      </c>
      <c r="K16" s="111">
        <f t="shared" si="1"/>
        <v>3</v>
      </c>
      <c r="L16" s="111">
        <f t="shared" si="2"/>
        <v>0</v>
      </c>
      <c r="M16" s="111">
        <v>1</v>
      </c>
    </row>
    <row r="17" spans="1:13" x14ac:dyDescent="0.2">
      <c r="A17" s="56">
        <v>11</v>
      </c>
      <c r="B17" s="53" t="s">
        <v>95</v>
      </c>
      <c r="C17" s="62">
        <f t="shared" si="0"/>
        <v>29</v>
      </c>
      <c r="D17" s="64">
        <v>15</v>
      </c>
      <c r="E17" s="64">
        <v>5</v>
      </c>
      <c r="F17" s="64">
        <v>3</v>
      </c>
      <c r="G17" s="109">
        <v>6</v>
      </c>
      <c r="H17" s="109"/>
      <c r="I17" s="109"/>
      <c r="J17" s="105">
        <v>11</v>
      </c>
      <c r="K17" s="111">
        <f t="shared" si="1"/>
        <v>4</v>
      </c>
      <c r="L17" s="111">
        <f t="shared" si="2"/>
        <v>0</v>
      </c>
      <c r="M17" s="111">
        <f t="shared" ref="M17:M23" si="3">COUNTIF(D17:I17,"=40")</f>
        <v>0</v>
      </c>
    </row>
    <row r="18" spans="1:13" x14ac:dyDescent="0.2">
      <c r="A18" s="56">
        <v>12</v>
      </c>
      <c r="B18" s="57" t="s">
        <v>97</v>
      </c>
      <c r="C18" s="62">
        <f t="shared" si="0"/>
        <v>21</v>
      </c>
      <c r="D18" s="64"/>
      <c r="E18" s="64">
        <v>9</v>
      </c>
      <c r="F18" s="64">
        <v>5</v>
      </c>
      <c r="G18" s="109"/>
      <c r="H18" s="109">
        <v>7</v>
      </c>
      <c r="I18" s="109"/>
      <c r="J18" s="105">
        <v>12</v>
      </c>
      <c r="K18" s="111">
        <f t="shared" si="1"/>
        <v>3</v>
      </c>
      <c r="L18" s="111">
        <f t="shared" si="2"/>
        <v>0</v>
      </c>
      <c r="M18" s="111">
        <f t="shared" si="3"/>
        <v>0</v>
      </c>
    </row>
    <row r="19" spans="1:13" x14ac:dyDescent="0.2">
      <c r="A19" s="56">
        <v>13</v>
      </c>
      <c r="B19" s="57" t="s">
        <v>99</v>
      </c>
      <c r="C19" s="62">
        <f t="shared" si="0"/>
        <v>20</v>
      </c>
      <c r="D19" s="64">
        <v>5</v>
      </c>
      <c r="E19" s="64">
        <v>11</v>
      </c>
      <c r="F19" s="64">
        <v>4</v>
      </c>
      <c r="G19" s="109">
        <v>0</v>
      </c>
      <c r="H19" s="109"/>
      <c r="I19" s="109"/>
      <c r="J19" s="105">
        <v>13</v>
      </c>
      <c r="K19" s="111">
        <f t="shared" si="1"/>
        <v>3</v>
      </c>
      <c r="L19" s="111">
        <f t="shared" si="2"/>
        <v>0</v>
      </c>
      <c r="M19" s="111">
        <f t="shared" si="3"/>
        <v>0</v>
      </c>
    </row>
    <row r="20" spans="1:13" x14ac:dyDescent="0.2">
      <c r="A20" s="56">
        <v>14</v>
      </c>
      <c r="B20" s="57" t="s">
        <v>101</v>
      </c>
      <c r="C20" s="62">
        <f t="shared" si="0"/>
        <v>18</v>
      </c>
      <c r="D20" s="64"/>
      <c r="E20" s="64"/>
      <c r="F20" s="64">
        <v>12</v>
      </c>
      <c r="G20" s="109">
        <v>6</v>
      </c>
      <c r="H20" s="109"/>
      <c r="I20" s="109"/>
      <c r="J20" s="105">
        <v>14</v>
      </c>
      <c r="K20" s="111">
        <f t="shared" si="1"/>
        <v>2</v>
      </c>
      <c r="L20" s="111">
        <f t="shared" si="2"/>
        <v>0</v>
      </c>
      <c r="M20" s="111">
        <f t="shared" si="3"/>
        <v>0</v>
      </c>
    </row>
    <row r="21" spans="1:13" x14ac:dyDescent="0.2">
      <c r="A21" s="56">
        <v>15</v>
      </c>
      <c r="B21" s="57" t="s">
        <v>103</v>
      </c>
      <c r="C21" s="62">
        <f t="shared" si="0"/>
        <v>13</v>
      </c>
      <c r="D21" s="64"/>
      <c r="E21" s="64"/>
      <c r="F21" s="64">
        <v>6</v>
      </c>
      <c r="G21" s="109">
        <v>2</v>
      </c>
      <c r="H21" s="109">
        <v>5</v>
      </c>
      <c r="I21" s="109"/>
      <c r="J21" s="105">
        <v>15</v>
      </c>
      <c r="K21" s="111">
        <f t="shared" si="1"/>
        <v>3</v>
      </c>
      <c r="L21" s="111">
        <f t="shared" si="2"/>
        <v>0</v>
      </c>
      <c r="M21" s="111">
        <f t="shared" si="3"/>
        <v>0</v>
      </c>
    </row>
    <row r="22" spans="1:13" x14ac:dyDescent="0.2">
      <c r="A22" s="56">
        <v>16</v>
      </c>
      <c r="B22" s="53" t="s">
        <v>104</v>
      </c>
      <c r="C22" s="62">
        <f t="shared" si="0"/>
        <v>8</v>
      </c>
      <c r="D22" s="64">
        <v>8</v>
      </c>
      <c r="E22" s="64"/>
      <c r="F22" s="64"/>
      <c r="G22" s="109"/>
      <c r="H22" s="109"/>
      <c r="I22" s="109"/>
      <c r="J22" s="105">
        <v>16</v>
      </c>
      <c r="K22" s="111">
        <f t="shared" si="1"/>
        <v>1</v>
      </c>
      <c r="L22" s="111">
        <f t="shared" si="2"/>
        <v>0</v>
      </c>
      <c r="M22" s="111">
        <f t="shared" si="3"/>
        <v>0</v>
      </c>
    </row>
    <row r="23" spans="1:13" x14ac:dyDescent="0.2">
      <c r="A23" s="56">
        <v>17</v>
      </c>
      <c r="B23" s="57" t="s">
        <v>105</v>
      </c>
      <c r="C23" s="62">
        <f t="shared" si="0"/>
        <v>5</v>
      </c>
      <c r="D23" s="64">
        <v>1</v>
      </c>
      <c r="E23" s="64">
        <v>4</v>
      </c>
      <c r="F23" s="64"/>
      <c r="G23" s="109"/>
      <c r="H23" s="109"/>
      <c r="I23" s="109"/>
      <c r="J23" s="105">
        <v>17</v>
      </c>
      <c r="K23" s="111">
        <f t="shared" si="1"/>
        <v>2</v>
      </c>
      <c r="L23" s="111">
        <f t="shared" si="2"/>
        <v>0</v>
      </c>
      <c r="M23" s="111">
        <f t="shared" si="3"/>
        <v>0</v>
      </c>
    </row>
    <row r="24" spans="1:13" x14ac:dyDescent="0.2">
      <c r="A24" s="56">
        <v>18</v>
      </c>
      <c r="B24" s="57" t="s">
        <v>106</v>
      </c>
      <c r="C24" s="62">
        <f>SUM(D24:I24)</f>
        <v>0</v>
      </c>
      <c r="D24" s="64"/>
      <c r="E24" s="64">
        <v>0</v>
      </c>
      <c r="F24" s="64"/>
      <c r="G24" s="109"/>
      <c r="H24" s="109"/>
      <c r="I24" s="109"/>
      <c r="J24" s="105" t="s">
        <v>262</v>
      </c>
      <c r="K24" s="111">
        <f>COUNTIF(D24:I24,"&gt;0")</f>
        <v>0</v>
      </c>
      <c r="L24" s="111">
        <f>COUNTIF(D24:I24,"&gt;=30")</f>
        <v>0</v>
      </c>
      <c r="M24" s="111">
        <f>COUNTIF(D24:I24,"=40")</f>
        <v>0</v>
      </c>
    </row>
    <row r="25" spans="1:13" x14ac:dyDescent="0.2">
      <c r="A25" s="56">
        <v>18</v>
      </c>
      <c r="B25" s="57" t="s">
        <v>107</v>
      </c>
      <c r="C25" s="62">
        <f t="shared" si="0"/>
        <v>0</v>
      </c>
      <c r="D25" s="64">
        <v>0</v>
      </c>
      <c r="E25" s="64"/>
      <c r="F25" s="64"/>
      <c r="G25" s="109"/>
      <c r="H25" s="109">
        <v>0</v>
      </c>
      <c r="I25" s="109"/>
      <c r="J25" s="105" t="s">
        <v>262</v>
      </c>
      <c r="K25" s="111">
        <f>COUNTIF(D25:I25,"&gt;0")</f>
        <v>0</v>
      </c>
      <c r="L25" s="111">
        <f>COUNTIF(D25:I25,"&gt;=30")</f>
        <v>0</v>
      </c>
      <c r="M25" s="111">
        <f>COUNTIF(D25:I25,"=40")</f>
        <v>0</v>
      </c>
    </row>
    <row r="26" spans="1:13" x14ac:dyDescent="0.2">
      <c r="A26" s="112">
        <f>COUNT(A7:A25)</f>
        <v>19</v>
      </c>
      <c r="B26" s="113" t="s">
        <v>183</v>
      </c>
      <c r="C26" s="114"/>
      <c r="D26" s="116">
        <f t="shared" ref="D26:I26" si="4">COUNTIF(D7:D25,"&gt;=0")</f>
        <v>13</v>
      </c>
      <c r="E26" s="116">
        <f t="shared" si="4"/>
        <v>10</v>
      </c>
      <c r="F26" s="116">
        <f t="shared" si="4"/>
        <v>13</v>
      </c>
      <c r="G26" s="116">
        <f t="shared" si="4"/>
        <v>14</v>
      </c>
      <c r="H26" s="116">
        <f t="shared" si="4"/>
        <v>12</v>
      </c>
      <c r="I26" s="116">
        <f t="shared" si="4"/>
        <v>8</v>
      </c>
      <c r="J26" s="116"/>
      <c r="K26" s="230"/>
      <c r="L26" s="231">
        <f>SUM(L7:L25)</f>
        <v>6</v>
      </c>
      <c r="M26" s="118">
        <f>SUM(M7:M25)</f>
        <v>22</v>
      </c>
    </row>
    <row r="27" spans="1:13" x14ac:dyDescent="0.2">
      <c r="A27" s="222"/>
      <c r="B27" s="232"/>
      <c r="C27" s="233"/>
      <c r="D27" s="111"/>
      <c r="E27" s="111"/>
      <c r="F27" s="111"/>
      <c r="G27" s="233"/>
      <c r="H27" s="234"/>
      <c r="I27" s="234"/>
      <c r="J27" s="234"/>
      <c r="K27" s="222"/>
      <c r="L27" s="222"/>
      <c r="M27" s="222"/>
    </row>
  </sheetData>
  <mergeCells count="3">
    <mergeCell ref="K1:K6"/>
    <mergeCell ref="L1:L6"/>
    <mergeCell ref="M1:M6"/>
  </mergeCells>
  <conditionalFormatting sqref="L7:L25">
    <cfRule type="top10" dxfId="4" priority="3" stopIfTrue="1" rank="1"/>
  </conditionalFormatting>
  <conditionalFormatting sqref="M7:M25">
    <cfRule type="top10" dxfId="3" priority="4" stopIfTrue="1" rank="1"/>
  </conditionalFormatting>
  <conditionalFormatting sqref="K7:K25">
    <cfRule type="top10" dxfId="2" priority="5" stopIfTrue="1" rank="1"/>
  </conditionalFormatting>
  <conditionalFormatting sqref="D26:I26">
    <cfRule type="top10" dxfId="1" priority="1" stopIfTrue="1" rank="1"/>
  </conditionalFormatting>
  <conditionalFormatting sqref="J26">
    <cfRule type="top10" dxfId="0" priority="2" stopIfTrue="1" rank="1"/>
  </conditionalFormatting>
  <pageMargins left="0.78740157480314965" right="0.39370078740157483" top="0.78740157480314965" bottom="0.39370078740157483" header="0.59055118110236227" footer="0"/>
  <pageSetup paperSize="9" fitToHeight="0" orientation="portrait" verticalDpi="360" r:id="rId1"/>
  <headerFooter>
    <oddHeader>&amp;R&amp;"Arial,Regular"&amp;9Page &amp;P of &amp;N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X48"/>
  <sheetViews>
    <sheetView showGridLines="0" showRowColHeaders="0" zoomScaleNormal="100" workbookViewId="0">
      <pane ySplit="7" topLeftCell="A8" activePane="bottomLeft" state="frozen"/>
      <selection activeCell="W1" sqref="W1"/>
      <selection pane="bottomLeft" activeCell="W1" sqref="W1"/>
    </sheetView>
  </sheetViews>
  <sheetFormatPr defaultRowHeight="12.75" x14ac:dyDescent="0.2"/>
  <cols>
    <col min="1" max="1" width="3" style="159" bestFit="1" customWidth="1"/>
    <col min="2" max="2" width="18.7109375" style="159" customWidth="1"/>
    <col min="3" max="22" width="2.85546875" style="159" customWidth="1"/>
    <col min="23" max="23" width="3" style="159" bestFit="1" customWidth="1"/>
    <col min="24" max="24" width="10.5703125" style="159" customWidth="1"/>
    <col min="25" max="16384" width="9.140625" style="159"/>
  </cols>
  <sheetData>
    <row r="1" spans="1:24" s="99" customFormat="1" x14ac:dyDescent="0.2">
      <c r="A1" s="58" t="str">
        <f>UPPER((Kalend!D27)&amp;" - "&amp;(Kalend!C27)&amp;" - "&amp;(Kalend!E27))</f>
        <v>TUL-FIN - SHK KV FINAALID (1-8) - TULISTAMINE</v>
      </c>
      <c r="O1" s="270" t="str">
        <f>HYPERLINK("#Kalend!I1","Kalender")</f>
        <v>Kalender</v>
      </c>
      <c r="P1" s="60"/>
      <c r="Q1" s="60"/>
    </row>
    <row r="2" spans="1:24" s="61" customFormat="1" x14ac:dyDescent="0.2">
      <c r="A2" s="61" t="str">
        <f>"Toimumisaeg: "&amp;(Kalend!A27)&amp;" kell "&amp;(Kalend!B27)</f>
        <v>Toimumisaeg: P, 20.04.2014 kell 12:00</v>
      </c>
    </row>
    <row r="3" spans="1:24" s="61" customFormat="1" x14ac:dyDescent="0.2">
      <c r="A3" s="61" t="str">
        <f>"Toimumiskoht: "&amp;(Kalend!F27)</f>
        <v>Toimumiskoht: K-Järve petangihall</v>
      </c>
    </row>
    <row r="4" spans="1:24" s="61" customFormat="1" x14ac:dyDescent="0.2">
      <c r="A4" s="61" t="str">
        <f>"Korraldaja: "&amp;(Kalend!G27)</f>
        <v>Korraldaja: K-Järve SHK</v>
      </c>
    </row>
    <row r="5" spans="1:24" s="99" customFormat="1" ht="13.5" thickBot="1" x14ac:dyDescent="0.25"/>
    <row r="6" spans="1:24" ht="63.75" customHeight="1" thickBot="1" x14ac:dyDescent="0.25">
      <c r="A6" s="156"/>
      <c r="B6" s="154"/>
      <c r="C6" s="155"/>
      <c r="D6" s="155"/>
      <c r="E6" s="155"/>
      <c r="F6" s="155"/>
      <c r="G6" s="156"/>
      <c r="H6" s="155"/>
      <c r="I6" s="155"/>
      <c r="J6" s="157"/>
      <c r="K6" s="155"/>
      <c r="L6" s="155"/>
      <c r="M6" s="155"/>
      <c r="N6" s="155"/>
      <c r="O6" s="156"/>
      <c r="P6" s="155"/>
      <c r="Q6" s="155"/>
      <c r="R6" s="157"/>
      <c r="S6" s="155"/>
      <c r="T6" s="155"/>
      <c r="U6" s="155"/>
      <c r="V6" s="155"/>
      <c r="W6" s="158"/>
      <c r="X6" s="158"/>
    </row>
    <row r="7" spans="1:24" s="167" customFormat="1" ht="13.5" thickBot="1" x14ac:dyDescent="0.25">
      <c r="A7" s="235"/>
      <c r="B7" s="236"/>
      <c r="C7" s="162">
        <v>6</v>
      </c>
      <c r="D7" s="163">
        <v>7</v>
      </c>
      <c r="E7" s="163">
        <v>8</v>
      </c>
      <c r="F7" s="164">
        <v>9</v>
      </c>
      <c r="G7" s="162">
        <v>6</v>
      </c>
      <c r="H7" s="163">
        <v>7</v>
      </c>
      <c r="I7" s="163">
        <v>8</v>
      </c>
      <c r="J7" s="164">
        <v>9</v>
      </c>
      <c r="K7" s="162">
        <v>6</v>
      </c>
      <c r="L7" s="163">
        <v>7</v>
      </c>
      <c r="M7" s="163">
        <v>8</v>
      </c>
      <c r="N7" s="164">
        <v>9</v>
      </c>
      <c r="O7" s="162">
        <v>6</v>
      </c>
      <c r="P7" s="163">
        <v>7</v>
      </c>
      <c r="Q7" s="163">
        <v>8</v>
      </c>
      <c r="R7" s="164">
        <v>9</v>
      </c>
      <c r="S7" s="162">
        <v>6</v>
      </c>
      <c r="T7" s="163">
        <v>7</v>
      </c>
      <c r="U7" s="163">
        <v>8</v>
      </c>
      <c r="V7" s="164">
        <v>9</v>
      </c>
      <c r="W7" s="165" t="s">
        <v>110</v>
      </c>
      <c r="X7" s="166" t="s">
        <v>244</v>
      </c>
    </row>
    <row r="8" spans="1:24" s="174" customFormat="1" x14ac:dyDescent="0.2">
      <c r="A8" s="237"/>
      <c r="B8" s="238" t="s">
        <v>263</v>
      </c>
      <c r="C8" s="170"/>
      <c r="D8" s="171"/>
      <c r="E8" s="171"/>
      <c r="F8" s="172"/>
      <c r="G8" s="170"/>
      <c r="H8" s="171"/>
      <c r="I8" s="171"/>
      <c r="J8" s="172"/>
      <c r="K8" s="170"/>
      <c r="L8" s="171"/>
      <c r="M8" s="171"/>
      <c r="N8" s="172"/>
      <c r="O8" s="170"/>
      <c r="P8" s="171"/>
      <c r="Q8" s="171"/>
      <c r="R8" s="172"/>
      <c r="S8" s="170"/>
      <c r="T8" s="171"/>
      <c r="U8" s="171"/>
      <c r="V8" s="172"/>
      <c r="W8" s="168"/>
      <c r="X8" s="173"/>
    </row>
    <row r="9" spans="1:24" s="174" customFormat="1" x14ac:dyDescent="0.2">
      <c r="A9" s="239">
        <v>4</v>
      </c>
      <c r="B9" s="240" t="s">
        <v>71</v>
      </c>
      <c r="C9" s="177">
        <v>0</v>
      </c>
      <c r="D9" s="178">
        <v>0</v>
      </c>
      <c r="E9" s="178">
        <v>0</v>
      </c>
      <c r="F9" s="179">
        <v>0</v>
      </c>
      <c r="G9" s="177">
        <v>3</v>
      </c>
      <c r="H9" s="178">
        <v>0</v>
      </c>
      <c r="I9" s="178">
        <v>0</v>
      </c>
      <c r="J9" s="179">
        <v>0</v>
      </c>
      <c r="K9" s="177">
        <v>0</v>
      </c>
      <c r="L9" s="178">
        <v>1</v>
      </c>
      <c r="M9" s="178">
        <v>0</v>
      </c>
      <c r="N9" s="179">
        <v>0</v>
      </c>
      <c r="O9" s="177">
        <v>0</v>
      </c>
      <c r="P9" s="178">
        <v>0</v>
      </c>
      <c r="Q9" s="178">
        <v>3</v>
      </c>
      <c r="R9" s="179">
        <v>0</v>
      </c>
      <c r="S9" s="177">
        <v>0</v>
      </c>
      <c r="T9" s="178">
        <v>0</v>
      </c>
      <c r="U9" s="178">
        <v>5</v>
      </c>
      <c r="V9" s="179">
        <v>0</v>
      </c>
      <c r="W9" s="213">
        <f t="shared" ref="W9:W27" si="0">SUM(C9:V9)</f>
        <v>12</v>
      </c>
      <c r="X9" s="181" t="s">
        <v>257</v>
      </c>
    </row>
    <row r="10" spans="1:24" s="174" customFormat="1" x14ac:dyDescent="0.2">
      <c r="A10" s="239">
        <v>5</v>
      </c>
      <c r="B10" s="240" t="s">
        <v>85</v>
      </c>
      <c r="C10" s="177">
        <v>0</v>
      </c>
      <c r="D10" s="178">
        <v>0</v>
      </c>
      <c r="E10" s="178">
        <v>0</v>
      </c>
      <c r="F10" s="179">
        <v>0</v>
      </c>
      <c r="G10" s="177">
        <v>0</v>
      </c>
      <c r="H10" s="178">
        <v>0</v>
      </c>
      <c r="I10" s="178">
        <v>3</v>
      </c>
      <c r="J10" s="179">
        <v>0</v>
      </c>
      <c r="K10" s="177">
        <v>0</v>
      </c>
      <c r="L10" s="178">
        <v>0</v>
      </c>
      <c r="M10" s="178">
        <v>0</v>
      </c>
      <c r="N10" s="179">
        <v>0</v>
      </c>
      <c r="O10" s="177">
        <v>0</v>
      </c>
      <c r="P10" s="178">
        <v>0</v>
      </c>
      <c r="Q10" s="178">
        <v>0</v>
      </c>
      <c r="R10" s="179">
        <v>0</v>
      </c>
      <c r="S10" s="177">
        <v>0</v>
      </c>
      <c r="T10" s="178">
        <v>0</v>
      </c>
      <c r="U10" s="178">
        <v>3</v>
      </c>
      <c r="V10" s="179">
        <v>0</v>
      </c>
      <c r="W10" s="180">
        <f t="shared" si="0"/>
        <v>6</v>
      </c>
      <c r="X10" s="205">
        <v>7</v>
      </c>
    </row>
    <row r="11" spans="1:24" s="174" customFormat="1" x14ac:dyDescent="0.2">
      <c r="A11" s="241">
        <v>3</v>
      </c>
      <c r="B11" s="242" t="s">
        <v>77</v>
      </c>
      <c r="C11" s="184">
        <v>0</v>
      </c>
      <c r="D11" s="185">
        <v>0</v>
      </c>
      <c r="E11" s="185">
        <v>0</v>
      </c>
      <c r="F11" s="186">
        <v>0</v>
      </c>
      <c r="G11" s="184">
        <v>0</v>
      </c>
      <c r="H11" s="185">
        <v>1</v>
      </c>
      <c r="I11" s="185">
        <v>0</v>
      </c>
      <c r="J11" s="186">
        <v>0</v>
      </c>
      <c r="K11" s="184">
        <v>1</v>
      </c>
      <c r="L11" s="185">
        <v>1</v>
      </c>
      <c r="M11" s="185">
        <v>0</v>
      </c>
      <c r="N11" s="186">
        <v>0</v>
      </c>
      <c r="O11" s="184">
        <v>0</v>
      </c>
      <c r="P11" s="185">
        <v>0</v>
      </c>
      <c r="Q11" s="185">
        <v>0</v>
      </c>
      <c r="R11" s="186">
        <v>5</v>
      </c>
      <c r="S11" s="184">
        <v>0</v>
      </c>
      <c r="T11" s="185">
        <v>5</v>
      </c>
      <c r="U11" s="185">
        <v>0</v>
      </c>
      <c r="V11" s="186">
        <v>0</v>
      </c>
      <c r="W11" s="219">
        <f t="shared" si="0"/>
        <v>13</v>
      </c>
      <c r="X11" s="188" t="s">
        <v>256</v>
      </c>
    </row>
    <row r="12" spans="1:24" s="174" customFormat="1" x14ac:dyDescent="0.2">
      <c r="A12" s="241">
        <v>6</v>
      </c>
      <c r="B12" s="242" t="s">
        <v>83</v>
      </c>
      <c r="C12" s="184">
        <v>0</v>
      </c>
      <c r="D12" s="185">
        <v>5</v>
      </c>
      <c r="E12" s="185">
        <v>0</v>
      </c>
      <c r="F12" s="186">
        <v>0</v>
      </c>
      <c r="G12" s="184">
        <v>0</v>
      </c>
      <c r="H12" s="185">
        <v>0</v>
      </c>
      <c r="I12" s="185">
        <v>0</v>
      </c>
      <c r="J12" s="186">
        <v>0</v>
      </c>
      <c r="K12" s="184">
        <v>0</v>
      </c>
      <c r="L12" s="185">
        <v>0</v>
      </c>
      <c r="M12" s="185">
        <v>0</v>
      </c>
      <c r="N12" s="186">
        <v>0</v>
      </c>
      <c r="O12" s="184">
        <v>0</v>
      </c>
      <c r="P12" s="185">
        <v>0</v>
      </c>
      <c r="Q12" s="185">
        <v>0</v>
      </c>
      <c r="R12" s="186">
        <v>0</v>
      </c>
      <c r="S12" s="184">
        <v>0</v>
      </c>
      <c r="T12" s="185">
        <v>3</v>
      </c>
      <c r="U12" s="185">
        <v>0</v>
      </c>
      <c r="V12" s="186">
        <v>0</v>
      </c>
      <c r="W12" s="187">
        <f t="shared" si="0"/>
        <v>8</v>
      </c>
      <c r="X12" s="243">
        <v>6</v>
      </c>
    </row>
    <row r="13" spans="1:24" s="174" customFormat="1" x14ac:dyDescent="0.2">
      <c r="A13" s="239">
        <v>2</v>
      </c>
      <c r="B13" s="240" t="s">
        <v>68</v>
      </c>
      <c r="C13" s="177">
        <v>3</v>
      </c>
      <c r="D13" s="178">
        <v>0</v>
      </c>
      <c r="E13" s="178">
        <v>0</v>
      </c>
      <c r="F13" s="179">
        <v>0</v>
      </c>
      <c r="G13" s="177">
        <v>0</v>
      </c>
      <c r="H13" s="178">
        <v>0</v>
      </c>
      <c r="I13" s="178">
        <v>1</v>
      </c>
      <c r="J13" s="179">
        <v>0</v>
      </c>
      <c r="K13" s="177">
        <v>1</v>
      </c>
      <c r="L13" s="178">
        <v>1</v>
      </c>
      <c r="M13" s="178">
        <v>1</v>
      </c>
      <c r="N13" s="179">
        <v>1</v>
      </c>
      <c r="O13" s="177">
        <v>3</v>
      </c>
      <c r="P13" s="178">
        <v>5</v>
      </c>
      <c r="Q13" s="178">
        <v>3</v>
      </c>
      <c r="R13" s="179">
        <v>0</v>
      </c>
      <c r="S13" s="177">
        <v>0</v>
      </c>
      <c r="T13" s="178">
        <v>0</v>
      </c>
      <c r="U13" s="178">
        <v>0</v>
      </c>
      <c r="V13" s="179">
        <v>3</v>
      </c>
      <c r="W13" s="213">
        <f t="shared" si="0"/>
        <v>22</v>
      </c>
      <c r="X13" s="181" t="s">
        <v>255</v>
      </c>
    </row>
    <row r="14" spans="1:24" s="174" customFormat="1" x14ac:dyDescent="0.2">
      <c r="A14" s="239">
        <v>7</v>
      </c>
      <c r="B14" s="240" t="s">
        <v>80</v>
      </c>
      <c r="C14" s="177">
        <v>0</v>
      </c>
      <c r="D14" s="178">
        <v>3</v>
      </c>
      <c r="E14" s="178">
        <v>0</v>
      </c>
      <c r="F14" s="179">
        <v>0</v>
      </c>
      <c r="G14" s="177">
        <v>1</v>
      </c>
      <c r="H14" s="178">
        <v>1</v>
      </c>
      <c r="I14" s="178">
        <v>0</v>
      </c>
      <c r="J14" s="179">
        <v>0</v>
      </c>
      <c r="K14" s="177">
        <v>1</v>
      </c>
      <c r="L14" s="178">
        <v>0</v>
      </c>
      <c r="M14" s="178">
        <v>1</v>
      </c>
      <c r="N14" s="179">
        <v>0</v>
      </c>
      <c r="O14" s="177">
        <v>0</v>
      </c>
      <c r="P14" s="178">
        <v>0</v>
      </c>
      <c r="Q14" s="178">
        <v>0</v>
      </c>
      <c r="R14" s="179">
        <v>0</v>
      </c>
      <c r="S14" s="177">
        <v>5</v>
      </c>
      <c r="T14" s="178">
        <v>0</v>
      </c>
      <c r="U14" s="178">
        <v>3</v>
      </c>
      <c r="V14" s="179">
        <v>0</v>
      </c>
      <c r="W14" s="180">
        <f t="shared" si="0"/>
        <v>15</v>
      </c>
      <c r="X14" s="205">
        <v>5</v>
      </c>
    </row>
    <row r="15" spans="1:24" s="174" customFormat="1" x14ac:dyDescent="0.2">
      <c r="A15" s="241">
        <v>1</v>
      </c>
      <c r="B15" s="244" t="s">
        <v>74</v>
      </c>
      <c r="C15" s="184">
        <v>3</v>
      </c>
      <c r="D15" s="185">
        <v>0</v>
      </c>
      <c r="E15" s="185">
        <v>0</v>
      </c>
      <c r="F15" s="186">
        <v>0</v>
      </c>
      <c r="G15" s="184">
        <v>3</v>
      </c>
      <c r="H15" s="185">
        <v>5</v>
      </c>
      <c r="I15" s="185">
        <v>3</v>
      </c>
      <c r="J15" s="186">
        <v>0</v>
      </c>
      <c r="K15" s="184">
        <v>0</v>
      </c>
      <c r="L15" s="185">
        <v>1</v>
      </c>
      <c r="M15" s="185">
        <v>3</v>
      </c>
      <c r="N15" s="186">
        <v>0</v>
      </c>
      <c r="O15" s="184">
        <v>0</v>
      </c>
      <c r="P15" s="185">
        <v>3</v>
      </c>
      <c r="Q15" s="185">
        <v>3</v>
      </c>
      <c r="R15" s="186">
        <v>3</v>
      </c>
      <c r="S15" s="184">
        <v>0</v>
      </c>
      <c r="T15" s="185">
        <v>0</v>
      </c>
      <c r="U15" s="185">
        <v>0</v>
      </c>
      <c r="V15" s="186">
        <v>3</v>
      </c>
      <c r="W15" s="245">
        <f t="shared" si="0"/>
        <v>30</v>
      </c>
      <c r="X15" s="188" t="s">
        <v>254</v>
      </c>
    </row>
    <row r="16" spans="1:24" s="174" customFormat="1" ht="13.5" thickBot="1" x14ac:dyDescent="0.25">
      <c r="A16" s="246">
        <v>8</v>
      </c>
      <c r="B16" s="247" t="s">
        <v>88</v>
      </c>
      <c r="C16" s="215">
        <v>0</v>
      </c>
      <c r="D16" s="216">
        <v>0</v>
      </c>
      <c r="E16" s="216">
        <v>0</v>
      </c>
      <c r="F16" s="217">
        <v>0</v>
      </c>
      <c r="G16" s="215">
        <v>0</v>
      </c>
      <c r="H16" s="216">
        <v>0</v>
      </c>
      <c r="I16" s="216">
        <v>0</v>
      </c>
      <c r="J16" s="217">
        <v>0</v>
      </c>
      <c r="K16" s="215">
        <v>0</v>
      </c>
      <c r="L16" s="216">
        <v>0</v>
      </c>
      <c r="M16" s="216">
        <v>0</v>
      </c>
      <c r="N16" s="217">
        <v>0</v>
      </c>
      <c r="O16" s="215">
        <v>3</v>
      </c>
      <c r="P16" s="216">
        <v>0</v>
      </c>
      <c r="Q16" s="216">
        <v>0</v>
      </c>
      <c r="R16" s="217">
        <v>0</v>
      </c>
      <c r="S16" s="215">
        <v>0</v>
      </c>
      <c r="T16" s="216">
        <v>0</v>
      </c>
      <c r="U16" s="216">
        <v>0</v>
      </c>
      <c r="V16" s="217">
        <v>0</v>
      </c>
      <c r="W16" s="221">
        <f t="shared" si="0"/>
        <v>3</v>
      </c>
      <c r="X16" s="248">
        <v>8</v>
      </c>
    </row>
    <row r="17" spans="1:24" x14ac:dyDescent="0.2">
      <c r="A17" s="249"/>
      <c r="B17" s="238" t="s">
        <v>264</v>
      </c>
      <c r="C17" s="250"/>
      <c r="D17" s="251"/>
      <c r="E17" s="251"/>
      <c r="F17" s="252"/>
      <c r="G17" s="250"/>
      <c r="H17" s="251"/>
      <c r="I17" s="251"/>
      <c r="J17" s="252"/>
      <c r="K17" s="250"/>
      <c r="L17" s="251"/>
      <c r="M17" s="251"/>
      <c r="N17" s="252"/>
      <c r="O17" s="250"/>
      <c r="P17" s="251"/>
      <c r="Q17" s="251"/>
      <c r="R17" s="252"/>
      <c r="S17" s="250"/>
      <c r="T17" s="251"/>
      <c r="U17" s="251"/>
      <c r="V17" s="252"/>
      <c r="W17" s="200"/>
      <c r="X17" s="173"/>
    </row>
    <row r="18" spans="1:24" x14ac:dyDescent="0.2">
      <c r="A18" s="253">
        <v>2</v>
      </c>
      <c r="B18" s="240" t="s">
        <v>68</v>
      </c>
      <c r="C18" s="177">
        <v>3</v>
      </c>
      <c r="D18" s="178">
        <v>3</v>
      </c>
      <c r="E18" s="178">
        <v>0</v>
      </c>
      <c r="F18" s="179">
        <v>3</v>
      </c>
      <c r="G18" s="177">
        <v>0</v>
      </c>
      <c r="H18" s="178">
        <v>0</v>
      </c>
      <c r="I18" s="178">
        <v>0</v>
      </c>
      <c r="J18" s="179">
        <v>0</v>
      </c>
      <c r="K18" s="177">
        <v>3</v>
      </c>
      <c r="L18" s="178">
        <v>1</v>
      </c>
      <c r="M18" s="178">
        <v>0</v>
      </c>
      <c r="N18" s="179">
        <v>1</v>
      </c>
      <c r="O18" s="177">
        <v>3</v>
      </c>
      <c r="P18" s="178">
        <v>3</v>
      </c>
      <c r="Q18" s="178">
        <v>0</v>
      </c>
      <c r="R18" s="179">
        <v>0</v>
      </c>
      <c r="S18" s="177">
        <v>3</v>
      </c>
      <c r="T18" s="178">
        <v>1</v>
      </c>
      <c r="U18" s="178">
        <v>0</v>
      </c>
      <c r="V18" s="179">
        <v>0</v>
      </c>
      <c r="W18" s="213">
        <f t="shared" si="0"/>
        <v>24</v>
      </c>
      <c r="X18" s="181" t="s">
        <v>265</v>
      </c>
    </row>
    <row r="19" spans="1:24" x14ac:dyDescent="0.2">
      <c r="A19" s="253">
        <v>3</v>
      </c>
      <c r="B19" s="254" t="s">
        <v>77</v>
      </c>
      <c r="C19" s="177">
        <v>5</v>
      </c>
      <c r="D19" s="178">
        <v>1</v>
      </c>
      <c r="E19" s="178">
        <v>3</v>
      </c>
      <c r="F19" s="179">
        <v>0</v>
      </c>
      <c r="G19" s="177">
        <v>0</v>
      </c>
      <c r="H19" s="178">
        <v>0</v>
      </c>
      <c r="I19" s="178">
        <v>0</v>
      </c>
      <c r="J19" s="179">
        <v>0</v>
      </c>
      <c r="K19" s="177">
        <v>0</v>
      </c>
      <c r="L19" s="178">
        <v>0</v>
      </c>
      <c r="M19" s="178">
        <v>0</v>
      </c>
      <c r="N19" s="179">
        <v>0</v>
      </c>
      <c r="O19" s="177">
        <v>0</v>
      </c>
      <c r="P19" s="178">
        <v>0</v>
      </c>
      <c r="Q19" s="178">
        <v>0</v>
      </c>
      <c r="R19" s="179">
        <v>0</v>
      </c>
      <c r="S19" s="177">
        <v>0</v>
      </c>
      <c r="T19" s="178">
        <v>0</v>
      </c>
      <c r="U19" s="178">
        <v>0</v>
      </c>
      <c r="V19" s="179">
        <v>3</v>
      </c>
      <c r="W19" s="180">
        <f t="shared" si="0"/>
        <v>12</v>
      </c>
      <c r="X19" s="181" t="s">
        <v>266</v>
      </c>
    </row>
    <row r="20" spans="1:24" x14ac:dyDescent="0.2">
      <c r="A20" s="255">
        <v>1</v>
      </c>
      <c r="B20" s="244" t="s">
        <v>74</v>
      </c>
      <c r="C20" s="184">
        <v>0</v>
      </c>
      <c r="D20" s="185">
        <v>3</v>
      </c>
      <c r="E20" s="185">
        <v>0</v>
      </c>
      <c r="F20" s="186">
        <v>1</v>
      </c>
      <c r="G20" s="184">
        <v>0</v>
      </c>
      <c r="H20" s="185">
        <v>0</v>
      </c>
      <c r="I20" s="185">
        <v>3</v>
      </c>
      <c r="J20" s="186">
        <v>0</v>
      </c>
      <c r="K20" s="184">
        <v>1</v>
      </c>
      <c r="L20" s="185">
        <v>0</v>
      </c>
      <c r="M20" s="185">
        <v>0</v>
      </c>
      <c r="N20" s="186">
        <v>1</v>
      </c>
      <c r="O20" s="184">
        <v>0</v>
      </c>
      <c r="P20" s="185">
        <v>0</v>
      </c>
      <c r="Q20" s="185">
        <v>0</v>
      </c>
      <c r="R20" s="186">
        <v>3</v>
      </c>
      <c r="S20" s="184">
        <v>0</v>
      </c>
      <c r="T20" s="185">
        <v>0</v>
      </c>
      <c r="U20" s="185">
        <v>3</v>
      </c>
      <c r="V20" s="186">
        <v>0</v>
      </c>
      <c r="W20" s="187">
        <f t="shared" si="0"/>
        <v>15</v>
      </c>
      <c r="X20" s="188" t="s">
        <v>266</v>
      </c>
    </row>
    <row r="21" spans="1:24" s="99" customFormat="1" ht="13.5" thickBot="1" x14ac:dyDescent="0.25">
      <c r="A21" s="256">
        <v>4</v>
      </c>
      <c r="B21" s="247" t="s">
        <v>71</v>
      </c>
      <c r="C21" s="215">
        <v>3</v>
      </c>
      <c r="D21" s="216">
        <v>3</v>
      </c>
      <c r="E21" s="216">
        <v>0</v>
      </c>
      <c r="F21" s="217">
        <v>0</v>
      </c>
      <c r="G21" s="215">
        <v>1</v>
      </c>
      <c r="H21" s="216">
        <v>0</v>
      </c>
      <c r="I21" s="216">
        <v>3</v>
      </c>
      <c r="J21" s="217">
        <v>0</v>
      </c>
      <c r="K21" s="215">
        <v>3</v>
      </c>
      <c r="L21" s="216">
        <v>3</v>
      </c>
      <c r="M21" s="216">
        <v>0</v>
      </c>
      <c r="N21" s="217">
        <v>0</v>
      </c>
      <c r="O21" s="215">
        <v>0</v>
      </c>
      <c r="P21" s="216">
        <v>0</v>
      </c>
      <c r="Q21" s="216">
        <v>0</v>
      </c>
      <c r="R21" s="217">
        <v>0</v>
      </c>
      <c r="S21" s="215">
        <v>1</v>
      </c>
      <c r="T21" s="216">
        <v>0</v>
      </c>
      <c r="U21" s="216">
        <v>0</v>
      </c>
      <c r="V21" s="217">
        <v>0</v>
      </c>
      <c r="W21" s="257">
        <f t="shared" si="0"/>
        <v>17</v>
      </c>
      <c r="X21" s="218" t="s">
        <v>265</v>
      </c>
    </row>
    <row r="22" spans="1:24" s="167" customFormat="1" x14ac:dyDescent="0.2">
      <c r="A22" s="258"/>
      <c r="B22" s="259" t="s">
        <v>267</v>
      </c>
      <c r="C22" s="250"/>
      <c r="D22" s="251"/>
      <c r="E22" s="251"/>
      <c r="F22" s="252"/>
      <c r="G22" s="250"/>
      <c r="H22" s="251"/>
      <c r="I22" s="251"/>
      <c r="J22" s="252"/>
      <c r="K22" s="250"/>
      <c r="L22" s="251"/>
      <c r="M22" s="251"/>
      <c r="N22" s="252"/>
      <c r="O22" s="250"/>
      <c r="P22" s="251"/>
      <c r="Q22" s="251"/>
      <c r="R22" s="252"/>
      <c r="S22" s="250"/>
      <c r="T22" s="251"/>
      <c r="U22" s="251"/>
      <c r="V22" s="252"/>
      <c r="W22" s="200"/>
      <c r="X22" s="173"/>
    </row>
    <row r="23" spans="1:24" s="174" customFormat="1" x14ac:dyDescent="0.2">
      <c r="A23" s="241"/>
      <c r="B23" s="242" t="s">
        <v>77</v>
      </c>
      <c r="C23" s="184">
        <v>0</v>
      </c>
      <c r="D23" s="185">
        <v>0</v>
      </c>
      <c r="E23" s="185">
        <v>3</v>
      </c>
      <c r="F23" s="186">
        <v>0</v>
      </c>
      <c r="G23" s="184">
        <v>0</v>
      </c>
      <c r="H23" s="185">
        <v>0</v>
      </c>
      <c r="I23" s="185">
        <v>0</v>
      </c>
      <c r="J23" s="186">
        <v>0</v>
      </c>
      <c r="K23" s="184">
        <v>0</v>
      </c>
      <c r="L23" s="185">
        <v>3</v>
      </c>
      <c r="M23" s="185">
        <v>0</v>
      </c>
      <c r="N23" s="186">
        <v>0</v>
      </c>
      <c r="O23" s="184">
        <v>1</v>
      </c>
      <c r="P23" s="185">
        <v>0</v>
      </c>
      <c r="Q23" s="185">
        <v>3</v>
      </c>
      <c r="R23" s="186">
        <v>0</v>
      </c>
      <c r="S23" s="184">
        <v>0</v>
      </c>
      <c r="T23" s="185">
        <v>0</v>
      </c>
      <c r="U23" s="185">
        <v>0</v>
      </c>
      <c r="V23" s="186">
        <v>0</v>
      </c>
      <c r="W23" s="187">
        <f t="shared" si="0"/>
        <v>10</v>
      </c>
      <c r="X23" s="243">
        <v>4</v>
      </c>
    </row>
    <row r="24" spans="1:24" s="174" customFormat="1" x14ac:dyDescent="0.2">
      <c r="A24" s="241"/>
      <c r="B24" s="260" t="s">
        <v>74</v>
      </c>
      <c r="C24" s="184">
        <v>3</v>
      </c>
      <c r="D24" s="185">
        <v>3</v>
      </c>
      <c r="E24" s="185">
        <v>3</v>
      </c>
      <c r="F24" s="186">
        <v>0</v>
      </c>
      <c r="G24" s="184">
        <v>0</v>
      </c>
      <c r="H24" s="185">
        <v>3</v>
      </c>
      <c r="I24" s="185">
        <v>0</v>
      </c>
      <c r="J24" s="186">
        <v>3</v>
      </c>
      <c r="K24" s="184">
        <v>1</v>
      </c>
      <c r="L24" s="185">
        <v>1</v>
      </c>
      <c r="M24" s="185">
        <v>1</v>
      </c>
      <c r="N24" s="186">
        <v>0</v>
      </c>
      <c r="O24" s="184">
        <v>0</v>
      </c>
      <c r="P24" s="185">
        <v>0</v>
      </c>
      <c r="Q24" s="185">
        <v>3</v>
      </c>
      <c r="R24" s="186">
        <v>0</v>
      </c>
      <c r="S24" s="184">
        <v>0</v>
      </c>
      <c r="T24" s="185">
        <v>0</v>
      </c>
      <c r="U24" s="185">
        <v>0</v>
      </c>
      <c r="V24" s="186">
        <v>0</v>
      </c>
      <c r="W24" s="219">
        <f t="shared" si="0"/>
        <v>21</v>
      </c>
      <c r="X24" s="243">
        <v>3</v>
      </c>
    </row>
    <row r="25" spans="1:24" s="174" customFormat="1" x14ac:dyDescent="0.2">
      <c r="A25" s="241"/>
      <c r="B25" s="261" t="s">
        <v>268</v>
      </c>
      <c r="C25" s="184"/>
      <c r="D25" s="185"/>
      <c r="E25" s="185"/>
      <c r="F25" s="186"/>
      <c r="G25" s="184"/>
      <c r="H25" s="185"/>
      <c r="I25" s="185"/>
      <c r="J25" s="186"/>
      <c r="K25" s="184"/>
      <c r="L25" s="185"/>
      <c r="M25" s="185"/>
      <c r="N25" s="186"/>
      <c r="O25" s="184"/>
      <c r="P25" s="185"/>
      <c r="Q25" s="185"/>
      <c r="R25" s="186"/>
      <c r="S25" s="184"/>
      <c r="T25" s="185"/>
      <c r="U25" s="185"/>
      <c r="V25" s="186"/>
      <c r="W25" s="187"/>
      <c r="X25" s="188"/>
    </row>
    <row r="26" spans="1:24" s="174" customFormat="1" x14ac:dyDescent="0.2">
      <c r="A26" s="241"/>
      <c r="B26" s="262" t="s">
        <v>68</v>
      </c>
      <c r="C26" s="184">
        <v>0</v>
      </c>
      <c r="D26" s="185">
        <v>0</v>
      </c>
      <c r="E26" s="185">
        <v>1</v>
      </c>
      <c r="F26" s="186">
        <v>3</v>
      </c>
      <c r="G26" s="184">
        <v>0</v>
      </c>
      <c r="H26" s="185">
        <v>0</v>
      </c>
      <c r="I26" s="185">
        <v>5</v>
      </c>
      <c r="J26" s="186">
        <v>1</v>
      </c>
      <c r="K26" s="184">
        <v>0</v>
      </c>
      <c r="L26" s="185">
        <v>3</v>
      </c>
      <c r="M26" s="185">
        <v>3</v>
      </c>
      <c r="N26" s="186">
        <v>3</v>
      </c>
      <c r="O26" s="184">
        <v>3</v>
      </c>
      <c r="P26" s="185">
        <v>0</v>
      </c>
      <c r="Q26" s="185">
        <v>0</v>
      </c>
      <c r="R26" s="186">
        <v>0</v>
      </c>
      <c r="S26" s="184">
        <v>5</v>
      </c>
      <c r="T26" s="185">
        <v>0</v>
      </c>
      <c r="U26" s="185">
        <v>0</v>
      </c>
      <c r="V26" s="186">
        <v>0</v>
      </c>
      <c r="W26" s="243">
        <f t="shared" si="0"/>
        <v>27</v>
      </c>
      <c r="X26" s="243">
        <v>1</v>
      </c>
    </row>
    <row r="27" spans="1:24" s="174" customFormat="1" ht="13.5" thickBot="1" x14ac:dyDescent="0.25">
      <c r="A27" s="246"/>
      <c r="B27" s="263" t="s">
        <v>71</v>
      </c>
      <c r="C27" s="215">
        <v>3</v>
      </c>
      <c r="D27" s="216">
        <v>3</v>
      </c>
      <c r="E27" s="216">
        <v>0</v>
      </c>
      <c r="F27" s="217">
        <v>3</v>
      </c>
      <c r="G27" s="215">
        <v>1</v>
      </c>
      <c r="H27" s="216">
        <v>1</v>
      </c>
      <c r="I27" s="216">
        <v>0</v>
      </c>
      <c r="J27" s="217">
        <v>0</v>
      </c>
      <c r="K27" s="215">
        <v>0</v>
      </c>
      <c r="L27" s="216">
        <v>1</v>
      </c>
      <c r="M27" s="216">
        <v>3</v>
      </c>
      <c r="N27" s="217">
        <v>0</v>
      </c>
      <c r="O27" s="215">
        <v>0</v>
      </c>
      <c r="P27" s="216">
        <v>3</v>
      </c>
      <c r="Q27" s="216">
        <v>3</v>
      </c>
      <c r="R27" s="217">
        <v>3</v>
      </c>
      <c r="S27" s="215">
        <v>0</v>
      </c>
      <c r="T27" s="216">
        <v>0</v>
      </c>
      <c r="U27" s="216">
        <v>0</v>
      </c>
      <c r="V27" s="217">
        <v>0</v>
      </c>
      <c r="W27" s="218">
        <f t="shared" si="0"/>
        <v>24</v>
      </c>
      <c r="X27" s="248">
        <v>2</v>
      </c>
    </row>
    <row r="29" spans="1:24" x14ac:dyDescent="0.2">
      <c r="A29" s="55">
        <v>1</v>
      </c>
      <c r="B29" s="264" t="s">
        <v>68</v>
      </c>
      <c r="G29" s="55">
        <v>11</v>
      </c>
      <c r="H29" s="265" t="s">
        <v>95</v>
      </c>
      <c r="I29" s="266"/>
      <c r="J29" s="266"/>
      <c r="K29" s="266"/>
      <c r="L29" s="266"/>
      <c r="M29" s="266"/>
      <c r="N29" s="267"/>
    </row>
    <row r="30" spans="1:24" x14ac:dyDescent="0.2">
      <c r="A30" s="55">
        <v>2</v>
      </c>
      <c r="B30" s="49" t="s">
        <v>71</v>
      </c>
      <c r="E30" s="268"/>
      <c r="F30" s="268"/>
      <c r="G30" s="55">
        <v>12</v>
      </c>
      <c r="H30" s="269" t="s">
        <v>97</v>
      </c>
      <c r="I30" s="266"/>
      <c r="J30" s="266"/>
      <c r="K30" s="266"/>
      <c r="L30" s="266"/>
      <c r="M30" s="266"/>
      <c r="N30" s="267"/>
    </row>
    <row r="31" spans="1:24" x14ac:dyDescent="0.2">
      <c r="A31" s="55">
        <v>3</v>
      </c>
      <c r="B31" s="51" t="s">
        <v>74</v>
      </c>
      <c r="E31" s="268"/>
      <c r="F31" s="268"/>
      <c r="G31" s="55">
        <v>13</v>
      </c>
      <c r="H31" s="269" t="s">
        <v>99</v>
      </c>
      <c r="I31" s="266"/>
      <c r="J31" s="266"/>
      <c r="K31" s="266"/>
      <c r="L31" s="266"/>
      <c r="M31" s="266"/>
      <c r="N31" s="267"/>
    </row>
    <row r="32" spans="1:24" x14ac:dyDescent="0.2">
      <c r="A32" s="55">
        <v>4</v>
      </c>
      <c r="B32" s="54" t="s">
        <v>77</v>
      </c>
      <c r="E32" s="268"/>
      <c r="F32" s="268"/>
      <c r="G32" s="55">
        <v>14</v>
      </c>
      <c r="H32" s="269" t="s">
        <v>101</v>
      </c>
      <c r="I32" s="266"/>
      <c r="J32" s="266"/>
      <c r="K32" s="266"/>
      <c r="L32" s="266"/>
      <c r="M32" s="266"/>
      <c r="N32" s="267"/>
    </row>
    <row r="33" spans="1:14" x14ac:dyDescent="0.2">
      <c r="A33" s="55">
        <v>5</v>
      </c>
      <c r="B33" s="54" t="s">
        <v>80</v>
      </c>
      <c r="E33" s="268"/>
      <c r="F33" s="268"/>
      <c r="G33" s="55">
        <v>15</v>
      </c>
      <c r="H33" s="269" t="s">
        <v>103</v>
      </c>
      <c r="I33" s="266"/>
      <c r="J33" s="266"/>
      <c r="K33" s="266"/>
      <c r="L33" s="266"/>
      <c r="M33" s="266"/>
      <c r="N33" s="267"/>
    </row>
    <row r="34" spans="1:14" x14ac:dyDescent="0.2">
      <c r="A34" s="55">
        <v>6</v>
      </c>
      <c r="B34" s="54" t="s">
        <v>83</v>
      </c>
      <c r="E34" s="268"/>
      <c r="F34" s="268"/>
      <c r="G34" s="55">
        <v>16</v>
      </c>
      <c r="H34" s="265" t="s">
        <v>104</v>
      </c>
      <c r="I34" s="266"/>
      <c r="J34" s="266"/>
      <c r="K34" s="266"/>
      <c r="L34" s="266"/>
      <c r="M34" s="266"/>
      <c r="N34" s="267"/>
    </row>
    <row r="35" spans="1:14" x14ac:dyDescent="0.2">
      <c r="A35" s="55">
        <v>7</v>
      </c>
      <c r="B35" s="54" t="s">
        <v>85</v>
      </c>
      <c r="E35" s="268"/>
      <c r="F35" s="268"/>
      <c r="G35" s="55">
        <v>17</v>
      </c>
      <c r="H35" s="269" t="s">
        <v>105</v>
      </c>
      <c r="I35" s="266"/>
      <c r="J35" s="266"/>
      <c r="K35" s="266"/>
      <c r="L35" s="266"/>
      <c r="M35" s="266"/>
      <c r="N35" s="267"/>
    </row>
    <row r="36" spans="1:14" x14ac:dyDescent="0.2">
      <c r="A36" s="55">
        <v>8</v>
      </c>
      <c r="B36" s="54" t="s">
        <v>88</v>
      </c>
      <c r="E36" s="268"/>
      <c r="F36" s="268"/>
      <c r="G36" s="55">
        <v>18</v>
      </c>
      <c r="H36" s="269" t="s">
        <v>107</v>
      </c>
      <c r="I36" s="266"/>
      <c r="J36" s="266"/>
      <c r="K36" s="266"/>
      <c r="L36" s="266"/>
      <c r="M36" s="266"/>
      <c r="N36" s="267"/>
    </row>
    <row r="37" spans="1:14" x14ac:dyDescent="0.2">
      <c r="A37" s="55">
        <v>9</v>
      </c>
      <c r="B37" s="53" t="s">
        <v>91</v>
      </c>
      <c r="E37" s="268"/>
      <c r="F37" s="268"/>
      <c r="G37" s="55">
        <v>19</v>
      </c>
      <c r="H37" s="269" t="s">
        <v>106</v>
      </c>
      <c r="I37" s="266"/>
      <c r="J37" s="266"/>
      <c r="K37" s="266"/>
      <c r="L37" s="266"/>
      <c r="M37" s="266"/>
      <c r="N37" s="267"/>
    </row>
    <row r="38" spans="1:14" x14ac:dyDescent="0.2">
      <c r="A38" s="55">
        <v>10</v>
      </c>
      <c r="B38" s="57" t="s">
        <v>93</v>
      </c>
      <c r="E38" s="268"/>
      <c r="F38" s="268"/>
      <c r="G38" s="268"/>
      <c r="H38" s="268"/>
      <c r="I38" s="268"/>
      <c r="J38" s="268"/>
    </row>
    <row r="39" spans="1:14" x14ac:dyDescent="0.2">
      <c r="E39" s="268"/>
      <c r="F39" s="268"/>
      <c r="G39" s="268"/>
      <c r="H39" s="268"/>
      <c r="I39" s="268"/>
      <c r="J39" s="268"/>
    </row>
    <row r="40" spans="1:14" x14ac:dyDescent="0.2">
      <c r="E40" s="268"/>
      <c r="F40" s="268"/>
      <c r="G40" s="268"/>
      <c r="H40" s="268"/>
      <c r="I40" s="268"/>
      <c r="J40" s="268"/>
    </row>
    <row r="41" spans="1:14" x14ac:dyDescent="0.2">
      <c r="E41" s="268"/>
      <c r="F41" s="268"/>
      <c r="G41" s="268"/>
      <c r="H41" s="268"/>
      <c r="I41" s="268"/>
      <c r="J41" s="268"/>
    </row>
    <row r="42" spans="1:14" x14ac:dyDescent="0.2">
      <c r="E42" s="268"/>
      <c r="F42" s="268"/>
      <c r="G42" s="268"/>
      <c r="H42" s="268"/>
      <c r="I42" s="268"/>
      <c r="J42" s="268"/>
    </row>
    <row r="43" spans="1:14" x14ac:dyDescent="0.2">
      <c r="E43" s="268"/>
      <c r="F43" s="268"/>
      <c r="G43" s="268"/>
      <c r="H43" s="268"/>
      <c r="I43" s="268"/>
      <c r="J43" s="268"/>
    </row>
    <row r="44" spans="1:14" x14ac:dyDescent="0.2">
      <c r="E44" s="268"/>
      <c r="F44" s="268"/>
      <c r="G44" s="268"/>
      <c r="H44" s="268"/>
      <c r="I44" s="268"/>
      <c r="J44" s="268"/>
    </row>
    <row r="45" spans="1:14" x14ac:dyDescent="0.2">
      <c r="E45" s="268"/>
      <c r="F45" s="268"/>
      <c r="G45" s="268"/>
      <c r="H45" s="268"/>
      <c r="I45" s="268"/>
      <c r="J45" s="268"/>
    </row>
    <row r="46" spans="1:14" x14ac:dyDescent="0.2">
      <c r="E46" s="268"/>
      <c r="F46" s="268"/>
      <c r="G46" s="268"/>
      <c r="H46" s="268"/>
      <c r="I46" s="268"/>
      <c r="J46" s="268"/>
    </row>
    <row r="47" spans="1:14" x14ac:dyDescent="0.2">
      <c r="E47" s="268"/>
      <c r="F47" s="268"/>
      <c r="G47" s="268"/>
      <c r="H47" s="268"/>
      <c r="I47" s="268"/>
      <c r="J47" s="268"/>
    </row>
    <row r="48" spans="1:14" x14ac:dyDescent="0.2">
      <c r="E48" s="268"/>
      <c r="F48" s="268"/>
      <c r="G48" s="268"/>
      <c r="H48" s="268"/>
      <c r="I48" s="268"/>
      <c r="J48" s="268"/>
    </row>
  </sheetData>
  <pageMargins left="0.78740157480314965" right="0.31496062992125984" top="0.78740157480314965" bottom="0.39370078740157483" header="0.59055118110236227" footer="0"/>
  <pageSetup paperSize="9" fitToHeight="0" orientation="portrait" r:id="rId1"/>
  <headerFooter alignWithMargins="0">
    <oddHeader>&amp;R&amp;"Arial,Regular"&amp;9Page &amp;P of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00"/>
    <pageSetUpPr fitToPage="1"/>
  </sheetPr>
  <dimension ref="A1:H40"/>
  <sheetViews>
    <sheetView showGridLines="0" showRowColHeaders="0" zoomScaleNormal="100" workbookViewId="0">
      <selection activeCell="I1" sqref="I1"/>
    </sheetView>
  </sheetViews>
  <sheetFormatPr defaultRowHeight="12.75" x14ac:dyDescent="0.2"/>
  <cols>
    <col min="1" max="1" width="3" style="3" customWidth="1"/>
    <col min="2" max="2" width="43.28515625" style="3" bestFit="1" customWidth="1"/>
    <col min="3" max="4" width="3" style="3" customWidth="1"/>
    <col min="5" max="5" width="54.85546875" style="3" customWidth="1"/>
    <col min="6" max="6" width="3" style="3" customWidth="1"/>
    <col min="7" max="7" width="3" style="3" bestFit="1" customWidth="1"/>
    <col min="8" max="8" width="18.85546875" style="3" bestFit="1" customWidth="1"/>
    <col min="9" max="16384" width="9.140625" style="3"/>
  </cols>
  <sheetData>
    <row r="1" spans="1:8" x14ac:dyDescent="0.2">
      <c r="A1" s="1" t="s">
        <v>62</v>
      </c>
      <c r="F1" s="270" t="str">
        <f>HYPERLINK("#Kalend!I1","Kalender")</f>
        <v>Kalender</v>
      </c>
    </row>
    <row r="3" spans="1:8" s="45" customFormat="1" x14ac:dyDescent="0.2">
      <c r="A3" s="45" t="s">
        <v>63</v>
      </c>
      <c r="D3" s="45" t="s">
        <v>64</v>
      </c>
      <c r="G3" s="45" t="s">
        <v>65</v>
      </c>
    </row>
    <row r="4" spans="1:8" s="13" customFormat="1" x14ac:dyDescent="0.2"/>
    <row r="5" spans="1:8" x14ac:dyDescent="0.2">
      <c r="A5" s="46">
        <v>1</v>
      </c>
      <c r="B5" s="310" t="s">
        <v>66</v>
      </c>
      <c r="D5" s="46">
        <v>1</v>
      </c>
      <c r="E5" s="310" t="s">
        <v>67</v>
      </c>
      <c r="G5" s="47">
        <v>1</v>
      </c>
      <c r="H5" s="264" t="s">
        <v>68</v>
      </c>
    </row>
    <row r="6" spans="1:8" s="13" customFormat="1" x14ac:dyDescent="0.2">
      <c r="A6" s="46">
        <v>2</v>
      </c>
      <c r="B6" s="48" t="s">
        <v>69</v>
      </c>
      <c r="D6" s="46">
        <v>2</v>
      </c>
      <c r="E6" s="48" t="s">
        <v>70</v>
      </c>
      <c r="G6" s="47">
        <v>2</v>
      </c>
      <c r="H6" s="49" t="s">
        <v>71</v>
      </c>
    </row>
    <row r="7" spans="1:8" x14ac:dyDescent="0.2">
      <c r="A7" s="46">
        <v>3</v>
      </c>
      <c r="B7" s="50" t="s">
        <v>72</v>
      </c>
      <c r="D7" s="46">
        <v>3</v>
      </c>
      <c r="E7" s="50" t="s">
        <v>73</v>
      </c>
      <c r="G7" s="47">
        <v>3</v>
      </c>
      <c r="H7" s="51" t="s">
        <v>74</v>
      </c>
    </row>
    <row r="8" spans="1:8" x14ac:dyDescent="0.2">
      <c r="A8" s="52">
        <v>4</v>
      </c>
      <c r="B8" s="53" t="s">
        <v>75</v>
      </c>
      <c r="D8" s="52">
        <v>4</v>
      </c>
      <c r="E8" s="53" t="s">
        <v>76</v>
      </c>
      <c r="G8" s="47">
        <v>4</v>
      </c>
      <c r="H8" s="54" t="s">
        <v>77</v>
      </c>
    </row>
    <row r="9" spans="1:8" s="13" customFormat="1" x14ac:dyDescent="0.2">
      <c r="A9" s="52">
        <v>5</v>
      </c>
      <c r="B9" s="53" t="s">
        <v>78</v>
      </c>
      <c r="D9" s="52">
        <v>5</v>
      </c>
      <c r="E9" s="53" t="s">
        <v>79</v>
      </c>
      <c r="G9" s="55">
        <v>5</v>
      </c>
      <c r="H9" s="54" t="s">
        <v>80</v>
      </c>
    </row>
    <row r="10" spans="1:8" x14ac:dyDescent="0.2">
      <c r="A10" s="52">
        <v>6</v>
      </c>
      <c r="B10" s="53" t="s">
        <v>81</v>
      </c>
      <c r="D10" s="52">
        <v>6</v>
      </c>
      <c r="E10" s="53" t="s">
        <v>82</v>
      </c>
      <c r="G10" s="55">
        <v>6</v>
      </c>
      <c r="H10" s="54" t="s">
        <v>83</v>
      </c>
    </row>
    <row r="11" spans="1:8" x14ac:dyDescent="0.2">
      <c r="A11" s="52">
        <v>7</v>
      </c>
      <c r="B11" s="53" t="s">
        <v>79</v>
      </c>
      <c r="D11" s="52">
        <v>7</v>
      </c>
      <c r="E11" s="53" t="s">
        <v>84</v>
      </c>
      <c r="G11" s="55">
        <v>7</v>
      </c>
      <c r="H11" s="54" t="s">
        <v>85</v>
      </c>
    </row>
    <row r="12" spans="1:8" x14ac:dyDescent="0.2">
      <c r="A12" s="52">
        <v>8</v>
      </c>
      <c r="B12" s="53" t="s">
        <v>86</v>
      </c>
      <c r="D12" s="52">
        <v>8</v>
      </c>
      <c r="E12" s="53" t="s">
        <v>87</v>
      </c>
      <c r="G12" s="55">
        <v>8</v>
      </c>
      <c r="H12" s="54" t="s">
        <v>88</v>
      </c>
    </row>
    <row r="13" spans="1:8" x14ac:dyDescent="0.2">
      <c r="A13" s="56">
        <v>9</v>
      </c>
      <c r="B13" s="53" t="s">
        <v>89</v>
      </c>
      <c r="D13" s="56">
        <v>9</v>
      </c>
      <c r="E13" s="53" t="s">
        <v>90</v>
      </c>
      <c r="G13" s="55">
        <v>9</v>
      </c>
      <c r="H13" s="53" t="s">
        <v>91</v>
      </c>
    </row>
    <row r="14" spans="1:8" s="13" customFormat="1" x14ac:dyDescent="0.2">
      <c r="A14" s="56">
        <v>10</v>
      </c>
      <c r="B14" s="53" t="s">
        <v>92</v>
      </c>
      <c r="D14" s="56">
        <v>9</v>
      </c>
      <c r="E14" s="53" t="s">
        <v>66</v>
      </c>
      <c r="G14" s="55">
        <v>10</v>
      </c>
      <c r="H14" s="57" t="s">
        <v>93</v>
      </c>
    </row>
    <row r="15" spans="1:8" x14ac:dyDescent="0.2">
      <c r="A15" s="56">
        <v>11</v>
      </c>
      <c r="B15" s="53" t="s">
        <v>94</v>
      </c>
      <c r="G15" s="55">
        <v>11</v>
      </c>
      <c r="H15" s="53" t="s">
        <v>95</v>
      </c>
    </row>
    <row r="16" spans="1:8" x14ac:dyDescent="0.2">
      <c r="A16" s="56">
        <v>12</v>
      </c>
      <c r="B16" s="57" t="s">
        <v>96</v>
      </c>
      <c r="G16" s="55">
        <v>12</v>
      </c>
      <c r="H16" s="57" t="s">
        <v>97</v>
      </c>
    </row>
    <row r="17" spans="1:8" s="13" customFormat="1" x14ac:dyDescent="0.2">
      <c r="A17" s="56">
        <v>13</v>
      </c>
      <c r="B17" s="57" t="s">
        <v>98</v>
      </c>
      <c r="G17" s="55">
        <v>13</v>
      </c>
      <c r="H17" s="57" t="s">
        <v>99</v>
      </c>
    </row>
    <row r="18" spans="1:8" x14ac:dyDescent="0.2">
      <c r="A18" s="56">
        <v>13</v>
      </c>
      <c r="B18" s="53" t="s">
        <v>100</v>
      </c>
      <c r="G18" s="55">
        <v>14</v>
      </c>
      <c r="H18" s="57" t="s">
        <v>101</v>
      </c>
    </row>
    <row r="19" spans="1:8" x14ac:dyDescent="0.2">
      <c r="A19" s="56">
        <v>15</v>
      </c>
      <c r="B19" s="53" t="s">
        <v>102</v>
      </c>
      <c r="G19" s="55">
        <v>15</v>
      </c>
      <c r="H19" s="57" t="s">
        <v>103</v>
      </c>
    </row>
    <row r="20" spans="1:8" x14ac:dyDescent="0.2">
      <c r="G20" s="55">
        <v>16</v>
      </c>
      <c r="H20" s="53" t="s">
        <v>104</v>
      </c>
    </row>
    <row r="21" spans="1:8" x14ac:dyDescent="0.2">
      <c r="G21" s="55">
        <v>17</v>
      </c>
      <c r="H21" s="57" t="s">
        <v>105</v>
      </c>
    </row>
    <row r="22" spans="1:8" x14ac:dyDescent="0.2">
      <c r="G22" s="55">
        <v>18</v>
      </c>
      <c r="H22" s="57" t="s">
        <v>106</v>
      </c>
    </row>
    <row r="23" spans="1:8" s="13" customFormat="1" x14ac:dyDescent="0.2">
      <c r="G23" s="55">
        <v>18</v>
      </c>
      <c r="H23" s="57" t="s">
        <v>107</v>
      </c>
    </row>
    <row r="29" spans="1:8" s="38" customFormat="1" x14ac:dyDescent="0.2"/>
    <row r="30" spans="1:8" s="38" customFormat="1" x14ac:dyDescent="0.2"/>
    <row r="31" spans="1:8" s="38" customFormat="1" x14ac:dyDescent="0.2"/>
    <row r="32" spans="1:8" s="41" customFormat="1" x14ac:dyDescent="0.2"/>
    <row r="33" s="41" customFormat="1" x14ac:dyDescent="0.2"/>
    <row r="34" s="41" customFormat="1" x14ac:dyDescent="0.2"/>
    <row r="35" s="41" customFormat="1" x14ac:dyDescent="0.2"/>
    <row r="36" s="41" customFormat="1" x14ac:dyDescent="0.2"/>
    <row r="37" s="41" customFormat="1" x14ac:dyDescent="0.2"/>
    <row r="38" s="41" customFormat="1" x14ac:dyDescent="0.2"/>
    <row r="39" s="41" customFormat="1" x14ac:dyDescent="0.2"/>
    <row r="40" s="41" customFormat="1" x14ac:dyDescent="0.2"/>
  </sheetData>
  <sheetProtection selectLockedCells="1" selectUnlockedCells="1"/>
  <pageMargins left="0.78740157480314965" right="0.39370078740157483" top="0.78740157480314965" bottom="0.39370078740157483" header="0.59055118110236227" footer="0"/>
  <pageSetup paperSize="9" firstPageNumber="0" fitToHeight="0" orientation="landscape" horizontalDpi="300" verticalDpi="300" r:id="rId1"/>
  <headerFooter alignWithMargins="0">
    <oddHeader>&amp;R&amp;"Arial,Regular"&amp;9Page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K72"/>
  <sheetViews>
    <sheetView showGridLines="0" showRowColHeaders="0" zoomScaleNormal="100" workbookViewId="0">
      <pane ySplit="2" topLeftCell="A3" activePane="bottomLeft" state="frozen"/>
      <selection activeCell="I1" sqref="I1"/>
      <selection pane="bottomLeft" activeCell="G1" sqref="G1"/>
    </sheetView>
  </sheetViews>
  <sheetFormatPr defaultRowHeight="12.75" x14ac:dyDescent="0.2"/>
  <cols>
    <col min="1" max="1" width="2.85546875" style="60" customWidth="1"/>
    <col min="2" max="2" width="35.7109375" style="59" bestFit="1" customWidth="1"/>
    <col min="3" max="9" width="5.85546875" style="60" customWidth="1"/>
    <col min="10" max="16384" width="9.140625" style="60"/>
  </cols>
  <sheetData>
    <row r="1" spans="1:11" x14ac:dyDescent="0.2">
      <c r="A1" s="58" t="str">
        <f>UPPER((Kalend!D5)&amp;" - "&amp;(Kalend!C5)&amp;" - "&amp;(Kalend!E5))</f>
        <v>D1 - IDA-VIRUMAA SISE-MV 1. ETAPP - DUO</v>
      </c>
      <c r="E1" s="270" t="str">
        <f>HYPERLINK("#Kalend!I1","Kalender")</f>
        <v>Kalender</v>
      </c>
    </row>
    <row r="2" spans="1:11" s="61" customFormat="1" x14ac:dyDescent="0.2">
      <c r="A2" s="61" t="str">
        <f>"Toimumisaeg: "&amp;(Kalend!A5)&amp;" kell "&amp;(Kalend!B5)</f>
        <v>Toimumisaeg: P, 10.11.2013 kell 11:00</v>
      </c>
    </row>
    <row r="3" spans="1:11" s="61" customFormat="1" x14ac:dyDescent="0.2">
      <c r="A3" s="61" t="str">
        <f>"Toimumiskoht: "&amp;(Kalend!F5)</f>
        <v>Toimumiskoht: K-Järve petangihall</v>
      </c>
    </row>
    <row r="4" spans="1:11" s="61" customFormat="1" x14ac:dyDescent="0.2">
      <c r="A4" s="61" t="str">
        <f>"Korraldaja: "&amp;(Kalend!G5)</f>
        <v>Korraldaja: K-Järve SHK</v>
      </c>
    </row>
    <row r="6" spans="1:11" x14ac:dyDescent="0.2">
      <c r="A6" s="52" t="s">
        <v>108</v>
      </c>
      <c r="B6" s="52"/>
      <c r="C6" s="62">
        <v>1</v>
      </c>
      <c r="D6" s="62">
        <v>2</v>
      </c>
      <c r="E6" s="62">
        <v>3</v>
      </c>
      <c r="F6" s="62">
        <v>4</v>
      </c>
      <c r="G6" s="62">
        <v>5</v>
      </c>
      <c r="H6" s="62" t="s">
        <v>109</v>
      </c>
      <c r="I6" s="62" t="s">
        <v>110</v>
      </c>
    </row>
    <row r="7" spans="1:11" x14ac:dyDescent="0.2">
      <c r="A7" s="52">
        <v>1</v>
      </c>
      <c r="B7" s="53" t="s">
        <v>69</v>
      </c>
      <c r="C7" s="63"/>
      <c r="D7" s="64">
        <v>13</v>
      </c>
      <c r="E7" s="64">
        <v>13</v>
      </c>
      <c r="F7" s="64">
        <v>13</v>
      </c>
      <c r="G7" s="64">
        <v>13</v>
      </c>
      <c r="H7" s="65" t="s">
        <v>111</v>
      </c>
      <c r="I7" s="64" t="s">
        <v>112</v>
      </c>
    </row>
    <row r="8" spans="1:11" x14ac:dyDescent="0.2">
      <c r="A8" s="52">
        <v>2</v>
      </c>
      <c r="B8" s="53" t="s">
        <v>75</v>
      </c>
      <c r="C8" s="64">
        <v>5</v>
      </c>
      <c r="D8" s="63"/>
      <c r="E8" s="64">
        <v>12</v>
      </c>
      <c r="F8" s="64">
        <v>13</v>
      </c>
      <c r="G8" s="64">
        <v>13</v>
      </c>
      <c r="H8" s="65" t="s">
        <v>113</v>
      </c>
      <c r="I8" s="64" t="s">
        <v>114</v>
      </c>
    </row>
    <row r="9" spans="1:11" x14ac:dyDescent="0.2">
      <c r="A9" s="52">
        <v>3</v>
      </c>
      <c r="B9" s="53" t="s">
        <v>115</v>
      </c>
      <c r="C9" s="64">
        <v>6</v>
      </c>
      <c r="D9" s="64">
        <v>13</v>
      </c>
      <c r="E9" s="63"/>
      <c r="F9" s="64">
        <v>13</v>
      </c>
      <c r="G9" s="64">
        <v>9</v>
      </c>
      <c r="H9" s="65" t="s">
        <v>113</v>
      </c>
      <c r="I9" s="64" t="s">
        <v>116</v>
      </c>
    </row>
    <row r="10" spans="1:11" s="59" customFormat="1" x14ac:dyDescent="0.2">
      <c r="A10" s="52">
        <v>4</v>
      </c>
      <c r="B10" s="53" t="s">
        <v>117</v>
      </c>
      <c r="C10" s="64">
        <v>3</v>
      </c>
      <c r="D10" s="64">
        <v>8</v>
      </c>
      <c r="E10" s="64">
        <v>3</v>
      </c>
      <c r="F10" s="63"/>
      <c r="G10" s="64">
        <v>7</v>
      </c>
      <c r="H10" s="65" t="s">
        <v>118</v>
      </c>
      <c r="I10" s="64" t="s">
        <v>119</v>
      </c>
    </row>
    <row r="11" spans="1:11" x14ac:dyDescent="0.2">
      <c r="A11" s="52">
        <v>5</v>
      </c>
      <c r="B11" s="53" t="s">
        <v>81</v>
      </c>
      <c r="C11" s="64">
        <v>4</v>
      </c>
      <c r="D11" s="64">
        <v>7</v>
      </c>
      <c r="E11" s="64">
        <v>13</v>
      </c>
      <c r="F11" s="64">
        <v>13</v>
      </c>
      <c r="G11" s="63"/>
      <c r="H11" s="65" t="s">
        <v>113</v>
      </c>
      <c r="I11" s="64" t="s">
        <v>120</v>
      </c>
    </row>
    <row r="12" spans="1:11" x14ac:dyDescent="0.2">
      <c r="A12" s="59"/>
      <c r="B12" s="60"/>
      <c r="C12" s="66"/>
      <c r="D12" s="66"/>
      <c r="E12" s="66"/>
      <c r="F12" s="66"/>
      <c r="G12" s="66"/>
      <c r="H12" s="67"/>
      <c r="I12" s="66"/>
      <c r="K12" s="68"/>
    </row>
    <row r="13" spans="1:11" x14ac:dyDescent="0.2">
      <c r="A13" s="52" t="s">
        <v>121</v>
      </c>
      <c r="B13" s="52"/>
      <c r="C13" s="62">
        <v>1</v>
      </c>
      <c r="D13" s="62">
        <v>2</v>
      </c>
      <c r="E13" s="62">
        <v>3</v>
      </c>
      <c r="F13" s="62">
        <v>4</v>
      </c>
      <c r="G13" s="62">
        <v>5</v>
      </c>
      <c r="H13" s="69" t="s">
        <v>109</v>
      </c>
      <c r="I13" s="62" t="s">
        <v>110</v>
      </c>
      <c r="K13" s="68"/>
    </row>
    <row r="14" spans="1:11" x14ac:dyDescent="0.2">
      <c r="A14" s="52">
        <v>1</v>
      </c>
      <c r="B14" s="53" t="s">
        <v>78</v>
      </c>
      <c r="C14" s="63"/>
      <c r="D14" s="64">
        <v>12</v>
      </c>
      <c r="E14" s="64">
        <v>9</v>
      </c>
      <c r="F14" s="64">
        <v>13</v>
      </c>
      <c r="G14" s="64">
        <v>13</v>
      </c>
      <c r="H14" s="65" t="s">
        <v>113</v>
      </c>
      <c r="I14" s="64" t="s">
        <v>120</v>
      </c>
      <c r="K14" s="68"/>
    </row>
    <row r="15" spans="1:11" x14ac:dyDescent="0.2">
      <c r="A15" s="52">
        <v>2</v>
      </c>
      <c r="B15" s="53" t="s">
        <v>122</v>
      </c>
      <c r="C15" s="64">
        <v>13</v>
      </c>
      <c r="D15" s="63"/>
      <c r="E15" s="64">
        <v>13</v>
      </c>
      <c r="F15" s="64">
        <v>5</v>
      </c>
      <c r="G15" s="64">
        <v>13</v>
      </c>
      <c r="H15" s="65" t="s">
        <v>123</v>
      </c>
      <c r="I15" s="64" t="s">
        <v>114</v>
      </c>
      <c r="K15" s="68"/>
    </row>
    <row r="16" spans="1:11" x14ac:dyDescent="0.2">
      <c r="A16" s="52">
        <v>3</v>
      </c>
      <c r="B16" s="53" t="s">
        <v>124</v>
      </c>
      <c r="C16" s="64">
        <v>13</v>
      </c>
      <c r="D16" s="64">
        <v>10</v>
      </c>
      <c r="E16" s="63"/>
      <c r="F16" s="64">
        <v>5</v>
      </c>
      <c r="G16" s="64">
        <v>13</v>
      </c>
      <c r="H16" s="65" t="s">
        <v>113</v>
      </c>
      <c r="I16" s="64" t="s">
        <v>116</v>
      </c>
      <c r="K16" s="68"/>
    </row>
    <row r="17" spans="1:9" x14ac:dyDescent="0.2">
      <c r="A17" s="52">
        <v>4</v>
      </c>
      <c r="B17" s="53" t="s">
        <v>125</v>
      </c>
      <c r="C17" s="64">
        <v>6</v>
      </c>
      <c r="D17" s="64">
        <v>13</v>
      </c>
      <c r="E17" s="64">
        <v>13</v>
      </c>
      <c r="F17" s="63"/>
      <c r="G17" s="64">
        <v>13</v>
      </c>
      <c r="H17" s="65" t="s">
        <v>123</v>
      </c>
      <c r="I17" s="64" t="s">
        <v>112</v>
      </c>
    </row>
    <row r="18" spans="1:9" x14ac:dyDescent="0.2">
      <c r="A18" s="52">
        <v>5</v>
      </c>
      <c r="B18" s="53" t="s">
        <v>89</v>
      </c>
      <c r="C18" s="64">
        <v>5</v>
      </c>
      <c r="D18" s="64">
        <v>5</v>
      </c>
      <c r="E18" s="64">
        <v>0</v>
      </c>
      <c r="F18" s="64">
        <v>2</v>
      </c>
      <c r="G18" s="63"/>
      <c r="H18" s="65" t="s">
        <v>118</v>
      </c>
      <c r="I18" s="64" t="s">
        <v>119</v>
      </c>
    </row>
    <row r="19" spans="1:9" x14ac:dyDescent="0.2">
      <c r="A19" s="70"/>
      <c r="B19" s="71"/>
      <c r="C19" s="72"/>
      <c r="D19" s="72"/>
      <c r="E19" s="72"/>
      <c r="F19" s="72"/>
      <c r="G19" s="73"/>
      <c r="H19" s="74"/>
      <c r="I19" s="72"/>
    </row>
    <row r="20" spans="1:9" s="61" customFormat="1" x14ac:dyDescent="0.2">
      <c r="A20" s="75"/>
      <c r="B20" s="76" t="s">
        <v>126</v>
      </c>
      <c r="C20" s="77" t="s">
        <v>127</v>
      </c>
      <c r="D20" s="77" t="s">
        <v>128</v>
      </c>
      <c r="E20" s="78"/>
      <c r="F20" s="78"/>
      <c r="G20" s="79"/>
      <c r="H20" s="77"/>
      <c r="I20" s="78"/>
    </row>
    <row r="21" spans="1:9" s="61" customFormat="1" x14ac:dyDescent="0.2">
      <c r="A21" s="75"/>
      <c r="B21" s="76" t="s">
        <v>129</v>
      </c>
      <c r="C21" s="77" t="s">
        <v>130</v>
      </c>
      <c r="D21" s="77" t="s">
        <v>131</v>
      </c>
      <c r="E21" s="78"/>
      <c r="H21" s="77"/>
      <c r="I21" s="78"/>
    </row>
    <row r="22" spans="1:9" s="61" customFormat="1" x14ac:dyDescent="0.2">
      <c r="A22" s="75"/>
      <c r="B22" s="76" t="s">
        <v>132</v>
      </c>
      <c r="C22" s="77" t="s">
        <v>133</v>
      </c>
      <c r="D22" s="77" t="s">
        <v>134</v>
      </c>
      <c r="E22" s="78"/>
      <c r="H22" s="77"/>
      <c r="I22" s="80"/>
    </row>
    <row r="23" spans="1:9" s="61" customFormat="1" x14ac:dyDescent="0.2">
      <c r="A23" s="75"/>
      <c r="B23" s="76" t="s">
        <v>135</v>
      </c>
      <c r="C23" s="77" t="s">
        <v>136</v>
      </c>
      <c r="D23" s="77" t="s">
        <v>137</v>
      </c>
      <c r="E23" s="78"/>
      <c r="F23" s="78"/>
      <c r="G23" s="79"/>
      <c r="H23" s="77"/>
      <c r="I23" s="78"/>
    </row>
    <row r="24" spans="1:9" s="61" customFormat="1" x14ac:dyDescent="0.2">
      <c r="A24" s="75"/>
      <c r="B24" s="76" t="s">
        <v>138</v>
      </c>
      <c r="C24" s="77" t="s">
        <v>139</v>
      </c>
      <c r="D24" s="77" t="s">
        <v>140</v>
      </c>
      <c r="E24" s="78"/>
      <c r="H24" s="77"/>
      <c r="I24" s="78"/>
    </row>
    <row r="25" spans="1:9" x14ac:dyDescent="0.2">
      <c r="A25" s="70"/>
      <c r="B25" s="71"/>
      <c r="D25" s="72"/>
      <c r="E25" s="72"/>
      <c r="F25" s="72"/>
      <c r="G25" s="73"/>
      <c r="H25" s="74"/>
      <c r="I25" s="72"/>
    </row>
    <row r="26" spans="1:9" s="61" customFormat="1" x14ac:dyDescent="0.2">
      <c r="A26" s="81" t="s">
        <v>141</v>
      </c>
      <c r="B26" s="61" t="s">
        <v>69</v>
      </c>
      <c r="C26" s="82">
        <v>13</v>
      </c>
    </row>
    <row r="27" spans="1:9" s="61" customFormat="1" x14ac:dyDescent="0.2">
      <c r="A27" s="83"/>
      <c r="B27" s="84"/>
      <c r="C27" s="61" t="s">
        <v>69</v>
      </c>
      <c r="F27" s="82">
        <v>13</v>
      </c>
    </row>
    <row r="28" spans="1:9" s="61" customFormat="1" x14ac:dyDescent="0.2">
      <c r="A28" s="83" t="s">
        <v>142</v>
      </c>
      <c r="B28" s="85" t="s">
        <v>122</v>
      </c>
      <c r="C28" s="86">
        <v>0</v>
      </c>
      <c r="D28" s="87"/>
      <c r="E28" s="84"/>
    </row>
    <row r="29" spans="1:9" s="61" customFormat="1" ht="13.5" thickBot="1" x14ac:dyDescent="0.25">
      <c r="A29" s="83"/>
      <c r="C29" s="88"/>
      <c r="D29" s="88"/>
      <c r="E29" s="89"/>
      <c r="G29" s="61" t="s">
        <v>69</v>
      </c>
    </row>
    <row r="30" spans="1:9" s="61" customFormat="1" x14ac:dyDescent="0.2">
      <c r="A30" s="83" t="s">
        <v>143</v>
      </c>
      <c r="B30" s="61" t="s">
        <v>75</v>
      </c>
      <c r="C30" s="90">
        <v>13</v>
      </c>
      <c r="D30" s="88"/>
      <c r="E30" s="89"/>
      <c r="F30" s="91"/>
      <c r="G30" s="92" t="s">
        <v>144</v>
      </c>
      <c r="H30" s="93"/>
    </row>
    <row r="31" spans="1:9" s="61" customFormat="1" x14ac:dyDescent="0.2">
      <c r="A31" s="83"/>
      <c r="B31" s="84"/>
      <c r="C31" s="94" t="s">
        <v>75</v>
      </c>
      <c r="D31" s="94"/>
      <c r="E31" s="85"/>
      <c r="F31" s="90">
        <v>11</v>
      </c>
      <c r="H31" s="88"/>
    </row>
    <row r="32" spans="1:9" s="61" customFormat="1" ht="13.5" thickBot="1" x14ac:dyDescent="0.25">
      <c r="A32" s="83" t="s">
        <v>145</v>
      </c>
      <c r="B32" s="85" t="s">
        <v>125</v>
      </c>
      <c r="C32" s="82">
        <v>5</v>
      </c>
      <c r="F32" s="88"/>
      <c r="G32" s="88" t="s">
        <v>75</v>
      </c>
    </row>
    <row r="33" spans="1:9" s="61" customFormat="1" x14ac:dyDescent="0.2">
      <c r="F33" s="88"/>
      <c r="G33" s="92" t="s">
        <v>146</v>
      </c>
      <c r="H33" s="93"/>
    </row>
    <row r="34" spans="1:9" s="61" customFormat="1" x14ac:dyDescent="0.2">
      <c r="C34" s="61" t="s">
        <v>122</v>
      </c>
      <c r="F34" s="90" t="s">
        <v>147</v>
      </c>
      <c r="G34" s="88"/>
      <c r="H34" s="88"/>
    </row>
    <row r="35" spans="1:9" s="61" customFormat="1" ht="13.5" thickBot="1" x14ac:dyDescent="0.25">
      <c r="C35" s="87"/>
      <c r="D35" s="87"/>
      <c r="E35" s="84"/>
      <c r="F35" s="95"/>
      <c r="G35" s="95" t="s">
        <v>122</v>
      </c>
      <c r="H35" s="95"/>
    </row>
    <row r="36" spans="1:9" s="61" customFormat="1" ht="13.5" customHeight="1" x14ac:dyDescent="0.2">
      <c r="C36" s="94" t="s">
        <v>125</v>
      </c>
      <c r="D36" s="94"/>
      <c r="E36" s="85"/>
      <c r="F36" s="82" t="s">
        <v>148</v>
      </c>
      <c r="G36" s="75" t="s">
        <v>149</v>
      </c>
      <c r="H36" s="88"/>
    </row>
    <row r="37" spans="1:9" s="61" customFormat="1" x14ac:dyDescent="0.2">
      <c r="G37" s="88"/>
      <c r="H37" s="88"/>
    </row>
    <row r="38" spans="1:9" s="61" customFormat="1" ht="13.5" thickBot="1" x14ac:dyDescent="0.25">
      <c r="C38" s="88"/>
      <c r="E38" s="88"/>
      <c r="G38" s="95" t="s">
        <v>125</v>
      </c>
      <c r="H38" s="95"/>
    </row>
    <row r="39" spans="1:9" s="61" customFormat="1" x14ac:dyDescent="0.2">
      <c r="C39" s="88"/>
      <c r="E39" s="88"/>
      <c r="G39" s="96" t="s">
        <v>150</v>
      </c>
    </row>
    <row r="40" spans="1:9" x14ac:dyDescent="0.2">
      <c r="A40" s="70"/>
      <c r="B40" s="71"/>
      <c r="C40" s="72"/>
      <c r="D40" s="72"/>
      <c r="E40" s="72"/>
      <c r="F40" s="72"/>
      <c r="G40" s="73"/>
      <c r="H40" s="74"/>
      <c r="I40" s="72"/>
    </row>
    <row r="41" spans="1:9" s="61" customFormat="1" x14ac:dyDescent="0.2">
      <c r="A41" s="81" t="s">
        <v>151</v>
      </c>
      <c r="B41" s="61" t="s">
        <v>115</v>
      </c>
      <c r="C41" s="82">
        <v>5</v>
      </c>
    </row>
    <row r="42" spans="1:9" s="61" customFormat="1" x14ac:dyDescent="0.2">
      <c r="A42" s="83"/>
      <c r="B42" s="84"/>
      <c r="C42" s="61" t="s">
        <v>78</v>
      </c>
      <c r="F42" s="82" t="s">
        <v>147</v>
      </c>
    </row>
    <row r="43" spans="1:9" s="61" customFormat="1" x14ac:dyDescent="0.2">
      <c r="A43" s="83" t="s">
        <v>152</v>
      </c>
      <c r="B43" s="85" t="s">
        <v>78</v>
      </c>
      <c r="C43" s="86">
        <v>13</v>
      </c>
      <c r="D43" s="87"/>
      <c r="E43" s="84"/>
    </row>
    <row r="44" spans="1:9" s="61" customFormat="1" ht="13.5" thickBot="1" x14ac:dyDescent="0.25">
      <c r="A44" s="83"/>
      <c r="C44" s="88"/>
      <c r="D44" s="88"/>
      <c r="E44" s="89"/>
      <c r="G44" s="61" t="s">
        <v>81</v>
      </c>
    </row>
    <row r="45" spans="1:9" s="61" customFormat="1" x14ac:dyDescent="0.2">
      <c r="A45" s="83" t="s">
        <v>153</v>
      </c>
      <c r="B45" s="61" t="s">
        <v>81</v>
      </c>
      <c r="C45" s="90" t="s">
        <v>147</v>
      </c>
      <c r="D45" s="88"/>
      <c r="E45" s="89"/>
      <c r="F45" s="91"/>
      <c r="G45" s="92" t="s">
        <v>154</v>
      </c>
      <c r="H45" s="93"/>
    </row>
    <row r="46" spans="1:9" s="61" customFormat="1" x14ac:dyDescent="0.2">
      <c r="A46" s="83"/>
      <c r="B46" s="84"/>
      <c r="C46" s="94" t="s">
        <v>81</v>
      </c>
      <c r="D46" s="94"/>
      <c r="E46" s="85"/>
      <c r="F46" s="90" t="s">
        <v>147</v>
      </c>
    </row>
    <row r="47" spans="1:9" s="61" customFormat="1" ht="13.5" thickBot="1" x14ac:dyDescent="0.25">
      <c r="A47" s="83" t="s">
        <v>155</v>
      </c>
      <c r="B47" s="85" t="s">
        <v>124</v>
      </c>
      <c r="C47" s="82" t="s">
        <v>147</v>
      </c>
      <c r="F47" s="88"/>
      <c r="G47" s="88" t="s">
        <v>78</v>
      </c>
      <c r="H47" s="88"/>
    </row>
    <row r="48" spans="1:9" s="61" customFormat="1" x14ac:dyDescent="0.2">
      <c r="F48" s="88"/>
      <c r="G48" s="92" t="s">
        <v>156</v>
      </c>
      <c r="H48" s="93"/>
    </row>
    <row r="49" spans="1:8" s="61" customFormat="1" x14ac:dyDescent="0.2">
      <c r="C49" s="61" t="s">
        <v>115</v>
      </c>
      <c r="F49" s="90">
        <v>4</v>
      </c>
      <c r="G49" s="88"/>
      <c r="H49" s="88"/>
    </row>
    <row r="50" spans="1:8" s="61" customFormat="1" ht="13.5" thickBot="1" x14ac:dyDescent="0.25">
      <c r="C50" s="87"/>
      <c r="D50" s="87"/>
      <c r="E50" s="84"/>
      <c r="F50" s="95"/>
      <c r="G50" s="95" t="s">
        <v>124</v>
      </c>
      <c r="H50" s="95"/>
    </row>
    <row r="51" spans="1:8" s="61" customFormat="1" x14ac:dyDescent="0.2">
      <c r="C51" s="94" t="s">
        <v>124</v>
      </c>
      <c r="D51" s="94"/>
      <c r="E51" s="85"/>
      <c r="F51" s="82">
        <v>13</v>
      </c>
      <c r="G51" s="75" t="s">
        <v>157</v>
      </c>
      <c r="H51" s="88"/>
    </row>
    <row r="52" spans="1:8" s="61" customFormat="1" x14ac:dyDescent="0.2">
      <c r="G52" s="88"/>
      <c r="H52" s="88"/>
    </row>
    <row r="53" spans="1:8" s="61" customFormat="1" ht="13.5" thickBot="1" x14ac:dyDescent="0.25">
      <c r="D53" s="88"/>
      <c r="E53" s="88"/>
      <c r="G53" s="95" t="s">
        <v>115</v>
      </c>
      <c r="H53" s="95"/>
    </row>
    <row r="54" spans="1:8" s="61" customFormat="1" x14ac:dyDescent="0.2">
      <c r="D54" s="88"/>
      <c r="E54" s="88"/>
      <c r="G54" s="96" t="s">
        <v>158</v>
      </c>
    </row>
    <row r="55" spans="1:8" s="61" customFormat="1" x14ac:dyDescent="0.2">
      <c r="D55" s="88"/>
      <c r="E55" s="88"/>
      <c r="G55" s="96"/>
    </row>
    <row r="56" spans="1:8" s="61" customFormat="1" ht="13.5" thickBot="1" x14ac:dyDescent="0.25">
      <c r="D56" s="88"/>
      <c r="E56" s="88"/>
      <c r="G56" s="95" t="s">
        <v>117</v>
      </c>
      <c r="H56" s="95"/>
    </row>
    <row r="57" spans="1:8" s="61" customFormat="1" x14ac:dyDescent="0.2">
      <c r="D57" s="88"/>
      <c r="E57" s="88"/>
      <c r="G57" s="75" t="s">
        <v>159</v>
      </c>
      <c r="H57" s="88"/>
    </row>
    <row r="58" spans="1:8" s="61" customFormat="1" x14ac:dyDescent="0.2">
      <c r="D58" s="88"/>
      <c r="E58" s="88"/>
      <c r="G58" s="88"/>
      <c r="H58" s="88"/>
    </row>
    <row r="59" spans="1:8" s="61" customFormat="1" ht="13.5" thickBot="1" x14ac:dyDescent="0.25">
      <c r="D59" s="88"/>
      <c r="E59" s="88"/>
      <c r="G59" s="95" t="s">
        <v>89</v>
      </c>
      <c r="H59" s="95"/>
    </row>
    <row r="60" spans="1:8" s="61" customFormat="1" x14ac:dyDescent="0.2">
      <c r="D60" s="88"/>
      <c r="E60" s="88"/>
      <c r="G60" s="75" t="s">
        <v>159</v>
      </c>
    </row>
    <row r="61" spans="1:8" s="61" customFormat="1" x14ac:dyDescent="0.2">
      <c r="D61" s="88"/>
      <c r="E61" s="88"/>
      <c r="G61" s="75"/>
    </row>
    <row r="62" spans="1:8" x14ac:dyDescent="0.2">
      <c r="A62" s="59"/>
      <c r="B62" s="60"/>
    </row>
    <row r="63" spans="1:8" x14ac:dyDescent="0.2">
      <c r="A63" s="52">
        <v>1</v>
      </c>
      <c r="B63" s="53" t="s">
        <v>69</v>
      </c>
    </row>
    <row r="64" spans="1:8" x14ac:dyDescent="0.2">
      <c r="A64" s="52">
        <v>2</v>
      </c>
      <c r="B64" s="53" t="s">
        <v>75</v>
      </c>
    </row>
    <row r="65" spans="1:2" x14ac:dyDescent="0.2">
      <c r="A65" s="52">
        <v>3</v>
      </c>
      <c r="B65" s="53" t="s">
        <v>122</v>
      </c>
    </row>
    <row r="66" spans="1:2" x14ac:dyDescent="0.2">
      <c r="A66" s="52">
        <v>4</v>
      </c>
      <c r="B66" s="53" t="s">
        <v>125</v>
      </c>
    </row>
    <row r="67" spans="1:2" x14ac:dyDescent="0.2">
      <c r="A67" s="52">
        <v>5</v>
      </c>
      <c r="B67" s="53" t="s">
        <v>81</v>
      </c>
    </row>
    <row r="68" spans="1:2" x14ac:dyDescent="0.2">
      <c r="A68" s="52">
        <v>6</v>
      </c>
      <c r="B68" s="53" t="s">
        <v>78</v>
      </c>
    </row>
    <row r="69" spans="1:2" x14ac:dyDescent="0.2">
      <c r="A69" s="52">
        <v>7</v>
      </c>
      <c r="B69" s="53" t="s">
        <v>124</v>
      </c>
    </row>
    <row r="70" spans="1:2" x14ac:dyDescent="0.2">
      <c r="A70" s="52">
        <v>8</v>
      </c>
      <c r="B70" s="53" t="s">
        <v>115</v>
      </c>
    </row>
    <row r="71" spans="1:2" x14ac:dyDescent="0.2">
      <c r="A71" s="97" t="s">
        <v>160</v>
      </c>
      <c r="B71" s="53" t="s">
        <v>117</v>
      </c>
    </row>
    <row r="72" spans="1:2" x14ac:dyDescent="0.2">
      <c r="A72" s="97" t="s">
        <v>160</v>
      </c>
      <c r="B72" s="53" t="s">
        <v>89</v>
      </c>
    </row>
  </sheetData>
  <pageMargins left="0.78740157480314965" right="0.39370078740157483" top="0.78740157480314965" bottom="0.39370078740157483" header="0.59055118110236227" footer="0"/>
  <pageSetup paperSize="9" fitToHeight="0" orientation="landscape" horizontalDpi="300" r:id="rId1"/>
  <headerFooter alignWithMargins="0">
    <oddHeader>&amp;R&amp;"Arial,Regular"&amp;9Page &amp;P of &amp;N</oddHeader>
  </headerFooter>
  <rowBreaks count="1" manualBreakCount="1">
    <brk id="3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E20"/>
  <sheetViews>
    <sheetView showGridLines="0" showRowColHeaders="0" workbookViewId="0">
      <pane ySplit="2" topLeftCell="A3" activePane="bottomLeft" state="frozen"/>
      <selection activeCell="I1" sqref="I1"/>
      <selection pane="bottomLeft" activeCell="G1" sqref="G1"/>
    </sheetView>
  </sheetViews>
  <sheetFormatPr defaultRowHeight="12.75" x14ac:dyDescent="0.2"/>
  <cols>
    <col min="1" max="1" width="2.85546875" style="60" customWidth="1"/>
    <col min="2" max="2" width="28.7109375" style="60" bestFit="1" customWidth="1"/>
    <col min="3" max="8" width="8" style="60" customWidth="1"/>
    <col min="9" max="16384" width="9.140625" style="60"/>
  </cols>
  <sheetData>
    <row r="1" spans="1:5" x14ac:dyDescent="0.2">
      <c r="A1" s="58" t="str">
        <f>UPPER((Kalend!D10)&amp;" - "&amp;(Kalend!C10)&amp;" - "&amp;(Kalend!E10))</f>
        <v>D2 - IDA-VIRUMAA SISE-MV 2. ETAPP - DUO</v>
      </c>
      <c r="E1" s="270" t="str">
        <f>HYPERLINK("#Kalend!I1","Kalender")</f>
        <v>Kalender</v>
      </c>
    </row>
    <row r="2" spans="1:5" s="61" customFormat="1" x14ac:dyDescent="0.2">
      <c r="A2" s="61" t="str">
        <f>"Toimumisaeg: "&amp;(Kalend!A10)&amp;" kell "&amp;(Kalend!B10)</f>
        <v>Toimumisaeg: P, 05.01.2014 kell 11:00</v>
      </c>
    </row>
    <row r="3" spans="1:5" s="61" customFormat="1" x14ac:dyDescent="0.2">
      <c r="A3" s="61" t="str">
        <f>"Toimumiskoht: "&amp;(Kalend!F10)</f>
        <v>Toimumiskoht: K-Järve petangihall</v>
      </c>
    </row>
    <row r="4" spans="1:5" s="61" customFormat="1" x14ac:dyDescent="0.2">
      <c r="A4" s="61" t="str">
        <f>"Korraldaja: "&amp;(Kalend!G10)</f>
        <v>Korraldaja: K-Järve SHK</v>
      </c>
    </row>
    <row r="6" spans="1:5" x14ac:dyDescent="0.2">
      <c r="A6" s="60" t="s">
        <v>161</v>
      </c>
    </row>
    <row r="8" spans="1:5" x14ac:dyDescent="0.2">
      <c r="A8" s="52">
        <v>1</v>
      </c>
      <c r="B8" s="53" t="s">
        <v>162</v>
      </c>
    </row>
    <row r="9" spans="1:5" x14ac:dyDescent="0.2">
      <c r="A9" s="52">
        <v>2</v>
      </c>
      <c r="B9" s="53" t="s">
        <v>163</v>
      </c>
    </row>
    <row r="10" spans="1:5" x14ac:dyDescent="0.2">
      <c r="A10" s="52">
        <v>3</v>
      </c>
      <c r="B10" s="53" t="s">
        <v>78</v>
      </c>
    </row>
    <row r="11" spans="1:5" x14ac:dyDescent="0.2">
      <c r="A11" s="52">
        <v>4</v>
      </c>
      <c r="B11" s="53" t="s">
        <v>164</v>
      </c>
    </row>
    <row r="12" spans="1:5" x14ac:dyDescent="0.2">
      <c r="A12" s="52">
        <v>5</v>
      </c>
      <c r="B12" s="53" t="s">
        <v>75</v>
      </c>
    </row>
    <row r="13" spans="1:5" x14ac:dyDescent="0.2">
      <c r="A13" s="52">
        <v>6</v>
      </c>
      <c r="B13" s="53" t="s">
        <v>81</v>
      </c>
    </row>
    <row r="14" spans="1:5" x14ac:dyDescent="0.2">
      <c r="A14" s="52">
        <v>7</v>
      </c>
      <c r="B14" s="53" t="s">
        <v>165</v>
      </c>
    </row>
    <row r="15" spans="1:5" x14ac:dyDescent="0.2">
      <c r="A15" s="52">
        <v>8</v>
      </c>
      <c r="B15" s="53" t="s">
        <v>96</v>
      </c>
    </row>
    <row r="16" spans="1:5" x14ac:dyDescent="0.2">
      <c r="A16" s="52">
        <v>9</v>
      </c>
      <c r="B16" s="53" t="s">
        <v>100</v>
      </c>
    </row>
    <row r="17" spans="1:2" x14ac:dyDescent="0.2">
      <c r="A17" s="52">
        <v>10</v>
      </c>
      <c r="B17" s="53" t="s">
        <v>89</v>
      </c>
    </row>
    <row r="18" spans="1:2" x14ac:dyDescent="0.2">
      <c r="A18" s="52">
        <v>11</v>
      </c>
      <c r="B18" s="53" t="s">
        <v>122</v>
      </c>
    </row>
    <row r="19" spans="1:2" x14ac:dyDescent="0.2">
      <c r="A19" s="52">
        <v>12</v>
      </c>
      <c r="B19" s="53" t="s">
        <v>102</v>
      </c>
    </row>
    <row r="20" spans="1:2" x14ac:dyDescent="0.2">
      <c r="A20" s="52">
        <v>13</v>
      </c>
      <c r="B20" s="53" t="s">
        <v>166</v>
      </c>
    </row>
  </sheetData>
  <pageMargins left="0.78740157480314965" right="0.39370078740157483" top="0.78740157480314965" bottom="0.39370078740157483" header="0.59055118110236227" footer="0"/>
  <pageSetup paperSize="9" fitToHeight="0" orientation="portrait" horizontalDpi="300" r:id="rId1"/>
  <headerFooter alignWithMargins="0">
    <oddHeader>&amp;R&amp;9Page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70"/>
  <sheetViews>
    <sheetView showGridLines="0" showRowColHeaders="0" zoomScaleNormal="100" workbookViewId="0">
      <pane ySplit="2" topLeftCell="A3" activePane="bottomLeft" state="frozen"/>
      <selection activeCell="I1" sqref="I1"/>
      <selection pane="bottomLeft" activeCell="H1" sqref="H1"/>
    </sheetView>
  </sheetViews>
  <sheetFormatPr defaultRowHeight="12.75" x14ac:dyDescent="0.2"/>
  <cols>
    <col min="1" max="1" width="2.85546875" style="60" customWidth="1"/>
    <col min="2" max="2" width="31.28515625" style="59" customWidth="1"/>
    <col min="3" max="9" width="5.85546875" style="60" customWidth="1"/>
    <col min="10" max="12" width="3.28515625" style="60" customWidth="1"/>
    <col min="13" max="16384" width="9.140625" style="60"/>
  </cols>
  <sheetData>
    <row r="1" spans="1:9" x14ac:dyDescent="0.2">
      <c r="A1" s="58" t="str">
        <f>UPPER((Kalend!D20)&amp;" - "&amp;(Kalend!C20)&amp;" - "&amp;(Kalend!E20))</f>
        <v>D3 - IDA-VIRUMAA SISE-MV 3. ETAPP - DUO</v>
      </c>
      <c r="F1" s="270" t="str">
        <f>HYPERLINK("#Kalend!I1","Kalender")</f>
        <v>Kalender</v>
      </c>
    </row>
    <row r="2" spans="1:9" s="61" customFormat="1" x14ac:dyDescent="0.2">
      <c r="A2" s="61" t="str">
        <f>"Toimumisaeg: "&amp;(Kalend!A20)&amp;" kell "&amp;(Kalend!B20)</f>
        <v>Toimumisaeg: P, 16.03.2014 kell 11:00</v>
      </c>
    </row>
    <row r="3" spans="1:9" s="61" customFormat="1" x14ac:dyDescent="0.2">
      <c r="A3" s="61" t="str">
        <f>"Toimumiskoht: "&amp;(Kalend!F20)</f>
        <v>Toimumiskoht: K-Järve petangihall</v>
      </c>
    </row>
    <row r="4" spans="1:9" s="61" customFormat="1" x14ac:dyDescent="0.2">
      <c r="A4" s="61" t="str">
        <f>"Korraldaja: "&amp;(Kalend!G20)</f>
        <v>Korraldaja: K-Järve SHK</v>
      </c>
    </row>
    <row r="6" spans="1:9" x14ac:dyDescent="0.2">
      <c r="A6" s="52" t="s">
        <v>108</v>
      </c>
      <c r="B6" s="52"/>
      <c r="C6" s="62">
        <v>1</v>
      </c>
      <c r="D6" s="62">
        <v>2</v>
      </c>
      <c r="E6" s="62">
        <v>3</v>
      </c>
      <c r="F6" s="62">
        <v>4</v>
      </c>
      <c r="G6" s="62">
        <v>5</v>
      </c>
      <c r="H6" s="62" t="s">
        <v>109</v>
      </c>
      <c r="I6" s="62" t="s">
        <v>110</v>
      </c>
    </row>
    <row r="7" spans="1:9" x14ac:dyDescent="0.2">
      <c r="A7" s="52">
        <v>1</v>
      </c>
      <c r="B7" s="53" t="s">
        <v>167</v>
      </c>
      <c r="C7" s="63"/>
      <c r="D7" s="64">
        <v>13</v>
      </c>
      <c r="E7" s="64">
        <v>13</v>
      </c>
      <c r="F7" s="64">
        <v>13</v>
      </c>
      <c r="G7" s="64">
        <v>13</v>
      </c>
      <c r="H7" s="65" t="s">
        <v>111</v>
      </c>
      <c r="I7" s="64" t="s">
        <v>112</v>
      </c>
    </row>
    <row r="8" spans="1:9" x14ac:dyDescent="0.2">
      <c r="A8" s="52">
        <v>2</v>
      </c>
      <c r="B8" s="53" t="s">
        <v>124</v>
      </c>
      <c r="C8" s="64">
        <v>8</v>
      </c>
      <c r="D8" s="63"/>
      <c r="E8" s="64">
        <v>13</v>
      </c>
      <c r="F8" s="64">
        <v>13</v>
      </c>
      <c r="G8" s="64">
        <v>13</v>
      </c>
      <c r="H8" s="65" t="s">
        <v>123</v>
      </c>
      <c r="I8" s="64" t="s">
        <v>114</v>
      </c>
    </row>
    <row r="9" spans="1:9" x14ac:dyDescent="0.2">
      <c r="A9" s="52">
        <v>3</v>
      </c>
      <c r="B9" s="53" t="s">
        <v>94</v>
      </c>
      <c r="C9" s="64">
        <v>1</v>
      </c>
      <c r="D9" s="64">
        <v>1</v>
      </c>
      <c r="E9" s="63"/>
      <c r="F9" s="64">
        <v>13</v>
      </c>
      <c r="G9" s="64">
        <v>8</v>
      </c>
      <c r="H9" s="65" t="s">
        <v>130</v>
      </c>
      <c r="I9" s="64" t="s">
        <v>120</v>
      </c>
    </row>
    <row r="10" spans="1:9" s="59" customFormat="1" x14ac:dyDescent="0.2">
      <c r="A10" s="52">
        <v>4</v>
      </c>
      <c r="B10" s="53" t="s">
        <v>98</v>
      </c>
      <c r="C10" s="64">
        <v>10</v>
      </c>
      <c r="D10" s="64">
        <v>9</v>
      </c>
      <c r="E10" s="64">
        <v>10</v>
      </c>
      <c r="F10" s="63"/>
      <c r="G10" s="64">
        <v>7</v>
      </c>
      <c r="H10" s="65" t="s">
        <v>118</v>
      </c>
      <c r="I10" s="64" t="s">
        <v>119</v>
      </c>
    </row>
    <row r="11" spans="1:9" x14ac:dyDescent="0.2">
      <c r="A11" s="52">
        <v>5</v>
      </c>
      <c r="B11" s="53" t="s">
        <v>81</v>
      </c>
      <c r="C11" s="64">
        <v>11</v>
      </c>
      <c r="D11" s="64">
        <v>3</v>
      </c>
      <c r="E11" s="64">
        <v>13</v>
      </c>
      <c r="F11" s="64">
        <v>13</v>
      </c>
      <c r="G11" s="63"/>
      <c r="H11" s="65" t="s">
        <v>113</v>
      </c>
      <c r="I11" s="64" t="s">
        <v>116</v>
      </c>
    </row>
    <row r="12" spans="1:9" x14ac:dyDescent="0.2">
      <c r="A12" s="59"/>
      <c r="B12" s="60"/>
      <c r="C12" s="66"/>
      <c r="D12" s="66"/>
      <c r="E12" s="66"/>
      <c r="F12" s="66"/>
      <c r="G12" s="66"/>
      <c r="H12" s="67"/>
      <c r="I12" s="66"/>
    </row>
    <row r="13" spans="1:9" x14ac:dyDescent="0.2">
      <c r="A13" s="59"/>
      <c r="B13" s="60"/>
      <c r="C13" s="76" t="s">
        <v>126</v>
      </c>
      <c r="D13" s="77" t="s">
        <v>127</v>
      </c>
      <c r="E13" s="77" t="s">
        <v>128</v>
      </c>
      <c r="F13" s="66"/>
      <c r="G13" s="66"/>
      <c r="H13" s="67"/>
      <c r="I13" s="66"/>
    </row>
    <row r="14" spans="1:9" x14ac:dyDescent="0.2">
      <c r="A14" s="59"/>
      <c r="B14" s="60"/>
      <c r="C14" s="76" t="s">
        <v>129</v>
      </c>
      <c r="D14" s="77" t="s">
        <v>130</v>
      </c>
      <c r="E14" s="77" t="s">
        <v>131</v>
      </c>
      <c r="F14" s="66"/>
      <c r="G14" s="66"/>
      <c r="H14" s="67"/>
      <c r="I14" s="66"/>
    </row>
    <row r="15" spans="1:9" x14ac:dyDescent="0.2">
      <c r="A15" s="59"/>
      <c r="B15" s="60"/>
      <c r="C15" s="76" t="s">
        <v>132</v>
      </c>
      <c r="D15" s="77" t="s">
        <v>133</v>
      </c>
      <c r="E15" s="77" t="s">
        <v>134</v>
      </c>
      <c r="F15" s="66"/>
      <c r="G15" s="66"/>
      <c r="H15" s="67"/>
      <c r="I15" s="66"/>
    </row>
    <row r="16" spans="1:9" x14ac:dyDescent="0.2">
      <c r="A16" s="59"/>
      <c r="B16" s="60"/>
      <c r="C16" s="76" t="s">
        <v>135</v>
      </c>
      <c r="D16" s="77" t="s">
        <v>136</v>
      </c>
      <c r="E16" s="77" t="s">
        <v>137</v>
      </c>
      <c r="F16" s="66"/>
      <c r="G16" s="66"/>
      <c r="H16" s="67"/>
      <c r="I16" s="66"/>
    </row>
    <row r="17" spans="1:9" x14ac:dyDescent="0.2">
      <c r="A17" s="59"/>
      <c r="B17" s="60"/>
      <c r="C17" s="76" t="s">
        <v>138</v>
      </c>
      <c r="D17" s="77" t="s">
        <v>139</v>
      </c>
      <c r="E17" s="77" t="s">
        <v>140</v>
      </c>
      <c r="F17" s="66"/>
      <c r="G17" s="66"/>
      <c r="H17" s="67"/>
      <c r="I17" s="66"/>
    </row>
    <row r="18" spans="1:9" x14ac:dyDescent="0.2">
      <c r="A18" s="59"/>
      <c r="B18" s="60"/>
      <c r="C18" s="66"/>
      <c r="D18" s="66"/>
      <c r="E18" s="66"/>
      <c r="F18" s="66"/>
      <c r="G18" s="66"/>
      <c r="H18" s="67"/>
      <c r="I18" s="66"/>
    </row>
    <row r="19" spans="1:9" x14ac:dyDescent="0.2">
      <c r="A19" s="52" t="s">
        <v>121</v>
      </c>
      <c r="B19" s="52"/>
      <c r="C19" s="62">
        <v>1</v>
      </c>
      <c r="D19" s="62">
        <v>2</v>
      </c>
      <c r="E19" s="62">
        <v>3</v>
      </c>
      <c r="F19" s="62">
        <v>4</v>
      </c>
      <c r="G19" s="69" t="s">
        <v>109</v>
      </c>
      <c r="H19" s="62" t="s">
        <v>110</v>
      </c>
    </row>
    <row r="20" spans="1:9" x14ac:dyDescent="0.2">
      <c r="A20" s="52">
        <v>1</v>
      </c>
      <c r="B20" s="98" t="s">
        <v>66</v>
      </c>
      <c r="C20" s="63"/>
      <c r="D20" s="64">
        <v>3</v>
      </c>
      <c r="E20" s="64">
        <v>13</v>
      </c>
      <c r="F20" s="64">
        <v>13</v>
      </c>
      <c r="G20" s="65" t="s">
        <v>136</v>
      </c>
      <c r="H20" s="64" t="s">
        <v>114</v>
      </c>
    </row>
    <row r="21" spans="1:9" x14ac:dyDescent="0.2">
      <c r="A21" s="52">
        <v>2</v>
      </c>
      <c r="B21" s="53" t="s">
        <v>78</v>
      </c>
      <c r="C21" s="64">
        <v>13</v>
      </c>
      <c r="D21" s="63"/>
      <c r="E21" s="64">
        <v>10</v>
      </c>
      <c r="F21" s="64">
        <v>13</v>
      </c>
      <c r="G21" s="65" t="s">
        <v>136</v>
      </c>
      <c r="H21" s="64" t="s">
        <v>112</v>
      </c>
    </row>
    <row r="22" spans="1:9" x14ac:dyDescent="0.2">
      <c r="A22" s="52">
        <v>3</v>
      </c>
      <c r="B22" s="53" t="s">
        <v>168</v>
      </c>
      <c r="C22" s="64">
        <v>8</v>
      </c>
      <c r="D22" s="64">
        <v>13</v>
      </c>
      <c r="E22" s="63"/>
      <c r="F22" s="64">
        <v>6</v>
      </c>
      <c r="G22" s="65" t="s">
        <v>169</v>
      </c>
      <c r="H22" s="64" t="s">
        <v>120</v>
      </c>
    </row>
    <row r="23" spans="1:9" x14ac:dyDescent="0.2">
      <c r="A23" s="52">
        <v>4</v>
      </c>
      <c r="B23" s="53" t="s">
        <v>75</v>
      </c>
      <c r="C23" s="64">
        <v>5</v>
      </c>
      <c r="D23" s="64">
        <v>6</v>
      </c>
      <c r="E23" s="64">
        <v>13</v>
      </c>
      <c r="F23" s="63"/>
      <c r="G23" s="65" t="s">
        <v>169</v>
      </c>
      <c r="H23" s="64" t="s">
        <v>116</v>
      </c>
    </row>
    <row r="24" spans="1:9" x14ac:dyDescent="0.2">
      <c r="A24" s="70"/>
      <c r="B24" s="71"/>
      <c r="C24" s="72"/>
      <c r="D24" s="72"/>
      <c r="E24" s="72"/>
      <c r="F24" s="72"/>
      <c r="G24" s="73"/>
      <c r="H24" s="74"/>
      <c r="I24" s="72"/>
    </row>
    <row r="25" spans="1:9" s="61" customFormat="1" x14ac:dyDescent="0.2">
      <c r="A25" s="75"/>
      <c r="C25" s="78" t="s">
        <v>126</v>
      </c>
      <c r="D25" s="77" t="s">
        <v>140</v>
      </c>
      <c r="E25" s="77" t="s">
        <v>139</v>
      </c>
      <c r="F25" s="78"/>
      <c r="G25" s="79"/>
      <c r="H25" s="77"/>
      <c r="I25" s="78"/>
    </row>
    <row r="26" spans="1:9" s="61" customFormat="1" x14ac:dyDescent="0.2">
      <c r="A26" s="75"/>
      <c r="C26" s="78" t="s">
        <v>129</v>
      </c>
      <c r="D26" s="77" t="s">
        <v>130</v>
      </c>
      <c r="E26" s="77" t="s">
        <v>128</v>
      </c>
      <c r="H26" s="77"/>
      <c r="I26" s="78"/>
    </row>
    <row r="27" spans="1:9" s="61" customFormat="1" x14ac:dyDescent="0.2">
      <c r="A27" s="75"/>
      <c r="C27" s="78" t="s">
        <v>132</v>
      </c>
      <c r="D27" s="77" t="s">
        <v>169</v>
      </c>
      <c r="E27" s="77" t="s">
        <v>134</v>
      </c>
      <c r="H27" s="77"/>
      <c r="I27" s="80"/>
    </row>
    <row r="28" spans="1:9" s="61" customFormat="1" x14ac:dyDescent="0.2">
      <c r="A28" s="75"/>
      <c r="F28" s="78"/>
      <c r="G28" s="79"/>
      <c r="H28" s="77"/>
      <c r="I28" s="78"/>
    </row>
    <row r="29" spans="1:9" s="61" customFormat="1" x14ac:dyDescent="0.2">
      <c r="A29" s="81" t="s">
        <v>141</v>
      </c>
      <c r="B29" s="61" t="s">
        <v>167</v>
      </c>
      <c r="C29" s="82">
        <v>13</v>
      </c>
    </row>
    <row r="30" spans="1:9" s="61" customFormat="1" x14ac:dyDescent="0.2">
      <c r="A30" s="83"/>
      <c r="B30" s="84"/>
      <c r="C30" s="61" t="s">
        <v>167</v>
      </c>
      <c r="F30" s="82">
        <v>8</v>
      </c>
    </row>
    <row r="31" spans="1:9" s="61" customFormat="1" x14ac:dyDescent="0.2">
      <c r="A31" s="83" t="s">
        <v>142</v>
      </c>
      <c r="B31" s="85" t="s">
        <v>66</v>
      </c>
      <c r="C31" s="86">
        <v>12</v>
      </c>
      <c r="D31" s="87"/>
      <c r="E31" s="84"/>
    </row>
    <row r="32" spans="1:9" s="61" customFormat="1" ht="13.5" thickBot="1" x14ac:dyDescent="0.25">
      <c r="A32" s="83"/>
      <c r="C32" s="88"/>
      <c r="D32" s="88"/>
      <c r="E32" s="89"/>
      <c r="G32" s="61" t="s">
        <v>124</v>
      </c>
    </row>
    <row r="33" spans="1:9" s="61" customFormat="1" x14ac:dyDescent="0.2">
      <c r="A33" s="83" t="s">
        <v>145</v>
      </c>
      <c r="B33" s="94" t="s">
        <v>78</v>
      </c>
      <c r="C33" s="90"/>
      <c r="D33" s="88"/>
      <c r="E33" s="89"/>
      <c r="F33" s="91"/>
      <c r="G33" s="92" t="s">
        <v>144</v>
      </c>
      <c r="H33" s="93"/>
    </row>
    <row r="34" spans="1:9" s="61" customFormat="1" x14ac:dyDescent="0.2">
      <c r="A34" s="83"/>
      <c r="B34" s="84"/>
      <c r="C34" s="94" t="s">
        <v>124</v>
      </c>
      <c r="D34" s="94"/>
      <c r="E34" s="85"/>
      <c r="F34" s="90">
        <v>13</v>
      </c>
      <c r="H34" s="88"/>
    </row>
    <row r="35" spans="1:9" s="61" customFormat="1" ht="13.5" thickBot="1" x14ac:dyDescent="0.25">
      <c r="A35" s="83" t="s">
        <v>143</v>
      </c>
      <c r="B35" s="85" t="s">
        <v>124</v>
      </c>
      <c r="C35" s="82"/>
      <c r="F35" s="88"/>
      <c r="G35" s="88" t="s">
        <v>167</v>
      </c>
    </row>
    <row r="36" spans="1:9" s="61" customFormat="1" x14ac:dyDescent="0.2">
      <c r="F36" s="88"/>
      <c r="G36" s="92" t="s">
        <v>146</v>
      </c>
      <c r="H36" s="93"/>
    </row>
    <row r="37" spans="1:9" s="61" customFormat="1" x14ac:dyDescent="0.2">
      <c r="C37" s="61" t="s">
        <v>66</v>
      </c>
      <c r="F37" s="90">
        <v>13</v>
      </c>
      <c r="G37" s="88"/>
      <c r="H37" s="88"/>
    </row>
    <row r="38" spans="1:9" s="61" customFormat="1" ht="13.5" thickBot="1" x14ac:dyDescent="0.25">
      <c r="C38" s="87"/>
      <c r="D38" s="87"/>
      <c r="E38" s="84"/>
      <c r="F38" s="95"/>
      <c r="G38" s="95" t="s">
        <v>66</v>
      </c>
      <c r="H38" s="95"/>
    </row>
    <row r="39" spans="1:9" s="61" customFormat="1" ht="13.5" customHeight="1" x14ac:dyDescent="0.2">
      <c r="C39" s="94" t="s">
        <v>78</v>
      </c>
      <c r="D39" s="94"/>
      <c r="E39" s="85"/>
      <c r="F39" s="82">
        <v>10</v>
      </c>
      <c r="G39" s="75" t="s">
        <v>149</v>
      </c>
      <c r="H39" s="88"/>
    </row>
    <row r="40" spans="1:9" s="61" customFormat="1" x14ac:dyDescent="0.2">
      <c r="G40" s="88"/>
      <c r="H40" s="88"/>
    </row>
    <row r="41" spans="1:9" s="61" customFormat="1" ht="13.5" thickBot="1" x14ac:dyDescent="0.25">
      <c r="C41" s="88"/>
      <c r="E41" s="88"/>
      <c r="G41" s="95" t="s">
        <v>78</v>
      </c>
      <c r="H41" s="95"/>
    </row>
    <row r="42" spans="1:9" s="61" customFormat="1" x14ac:dyDescent="0.2">
      <c r="C42" s="88"/>
      <c r="E42" s="88"/>
      <c r="G42" s="96" t="s">
        <v>150</v>
      </c>
    </row>
    <row r="43" spans="1:9" x14ac:dyDescent="0.2">
      <c r="A43" s="70"/>
      <c r="B43" s="71"/>
      <c r="C43" s="72"/>
      <c r="D43" s="72"/>
      <c r="E43" s="72"/>
      <c r="F43" s="72"/>
      <c r="G43" s="73"/>
      <c r="H43" s="74"/>
      <c r="I43" s="72"/>
    </row>
    <row r="44" spans="1:9" s="61" customFormat="1" x14ac:dyDescent="0.2">
      <c r="A44" s="81" t="s">
        <v>151</v>
      </c>
      <c r="B44" s="61" t="s">
        <v>81</v>
      </c>
      <c r="C44" s="82"/>
    </row>
    <row r="45" spans="1:9" s="61" customFormat="1" x14ac:dyDescent="0.2">
      <c r="A45" s="83"/>
      <c r="B45" s="84"/>
      <c r="C45" s="61" t="s">
        <v>81</v>
      </c>
      <c r="F45" s="82">
        <v>10</v>
      </c>
    </row>
    <row r="46" spans="1:9" s="61" customFormat="1" x14ac:dyDescent="0.2">
      <c r="A46" s="83" t="s">
        <v>152</v>
      </c>
      <c r="B46" s="85" t="s">
        <v>168</v>
      </c>
      <c r="C46" s="86"/>
      <c r="D46" s="87"/>
      <c r="E46" s="84"/>
    </row>
    <row r="47" spans="1:9" s="61" customFormat="1" ht="13.5" thickBot="1" x14ac:dyDescent="0.25">
      <c r="A47" s="83"/>
      <c r="C47" s="88"/>
      <c r="D47" s="88"/>
      <c r="E47" s="89"/>
      <c r="G47" s="61" t="s">
        <v>75</v>
      </c>
    </row>
    <row r="48" spans="1:9" s="61" customFormat="1" x14ac:dyDescent="0.2">
      <c r="A48" s="83" t="s">
        <v>153</v>
      </c>
      <c r="B48" s="61" t="s">
        <v>94</v>
      </c>
      <c r="C48" s="90"/>
      <c r="D48" s="88"/>
      <c r="E48" s="89"/>
      <c r="F48" s="91"/>
      <c r="G48" s="92" t="s">
        <v>154</v>
      </c>
      <c r="H48" s="93"/>
    </row>
    <row r="49" spans="1:8" s="61" customFormat="1" x14ac:dyDescent="0.2">
      <c r="A49" s="83"/>
      <c r="B49" s="84"/>
      <c r="C49" s="85" t="s">
        <v>75</v>
      </c>
      <c r="D49" s="94"/>
      <c r="E49" s="85"/>
      <c r="F49" s="90">
        <v>13</v>
      </c>
    </row>
    <row r="50" spans="1:8" s="61" customFormat="1" ht="13.5" thickBot="1" x14ac:dyDescent="0.25">
      <c r="A50" s="83" t="s">
        <v>155</v>
      </c>
      <c r="B50" s="85" t="s">
        <v>75</v>
      </c>
      <c r="C50" s="82"/>
      <c r="F50" s="88"/>
      <c r="G50" s="88" t="s">
        <v>81</v>
      </c>
      <c r="H50" s="88"/>
    </row>
    <row r="51" spans="1:8" s="61" customFormat="1" x14ac:dyDescent="0.2">
      <c r="F51" s="88"/>
      <c r="G51" s="92" t="s">
        <v>156</v>
      </c>
      <c r="H51" s="93"/>
    </row>
    <row r="52" spans="1:8" s="61" customFormat="1" x14ac:dyDescent="0.2">
      <c r="C52" s="61" t="s">
        <v>168</v>
      </c>
      <c r="F52" s="90" t="s">
        <v>147</v>
      </c>
      <c r="G52" s="88"/>
      <c r="H52" s="88"/>
    </row>
    <row r="53" spans="1:8" s="61" customFormat="1" ht="13.5" thickBot="1" x14ac:dyDescent="0.25">
      <c r="C53" s="87"/>
      <c r="D53" s="87"/>
      <c r="E53" s="84"/>
      <c r="F53" s="95"/>
      <c r="G53" s="95" t="s">
        <v>94</v>
      </c>
      <c r="H53" s="95"/>
    </row>
    <row r="54" spans="1:8" s="61" customFormat="1" x14ac:dyDescent="0.2">
      <c r="C54" s="94" t="s">
        <v>94</v>
      </c>
      <c r="D54" s="94"/>
      <c r="E54" s="85"/>
      <c r="F54" s="82" t="s">
        <v>147</v>
      </c>
      <c r="G54" s="75" t="s">
        <v>157</v>
      </c>
      <c r="H54" s="88"/>
    </row>
    <row r="55" spans="1:8" s="61" customFormat="1" x14ac:dyDescent="0.2">
      <c r="G55" s="88"/>
      <c r="H55" s="88"/>
    </row>
    <row r="56" spans="1:8" s="61" customFormat="1" ht="13.5" thickBot="1" x14ac:dyDescent="0.25">
      <c r="D56" s="88"/>
      <c r="E56" s="88"/>
      <c r="G56" s="95" t="s">
        <v>168</v>
      </c>
      <c r="H56" s="95"/>
    </row>
    <row r="57" spans="1:8" s="61" customFormat="1" x14ac:dyDescent="0.2">
      <c r="D57" s="88"/>
      <c r="E57" s="88"/>
      <c r="G57" s="96" t="s">
        <v>158</v>
      </c>
    </row>
    <row r="58" spans="1:8" s="61" customFormat="1" x14ac:dyDescent="0.2">
      <c r="D58" s="88"/>
      <c r="E58" s="88"/>
      <c r="G58" s="96"/>
    </row>
    <row r="59" spans="1:8" s="61" customFormat="1" ht="13.5" thickBot="1" x14ac:dyDescent="0.25">
      <c r="D59" s="88"/>
      <c r="E59" s="88"/>
      <c r="G59" s="95" t="s">
        <v>98</v>
      </c>
      <c r="H59" s="95"/>
    </row>
    <row r="60" spans="1:8" s="61" customFormat="1" x14ac:dyDescent="0.2">
      <c r="D60" s="88"/>
      <c r="E60" s="88"/>
      <c r="G60" s="75" t="s">
        <v>170</v>
      </c>
      <c r="H60" s="88"/>
    </row>
    <row r="61" spans="1:8" x14ac:dyDescent="0.2">
      <c r="A61" s="59"/>
      <c r="B61" s="60"/>
    </row>
    <row r="62" spans="1:8" x14ac:dyDescent="0.2">
      <c r="A62" s="52">
        <v>1</v>
      </c>
      <c r="B62" s="53" t="s">
        <v>124</v>
      </c>
    </row>
    <row r="63" spans="1:8" x14ac:dyDescent="0.2">
      <c r="A63" s="52">
        <v>2</v>
      </c>
      <c r="B63" s="53" t="s">
        <v>167</v>
      </c>
    </row>
    <row r="64" spans="1:8" x14ac:dyDescent="0.2">
      <c r="A64" s="52">
        <v>3</v>
      </c>
      <c r="B64" s="53" t="s">
        <v>66</v>
      </c>
    </row>
    <row r="65" spans="1:2" x14ac:dyDescent="0.2">
      <c r="A65" s="52">
        <v>4</v>
      </c>
      <c r="B65" s="53" t="s">
        <v>78</v>
      </c>
    </row>
    <row r="66" spans="1:2" x14ac:dyDescent="0.2">
      <c r="A66" s="52">
        <v>5</v>
      </c>
      <c r="B66" s="53" t="s">
        <v>75</v>
      </c>
    </row>
    <row r="67" spans="1:2" x14ac:dyDescent="0.2">
      <c r="A67" s="52">
        <v>6</v>
      </c>
      <c r="B67" s="53" t="s">
        <v>81</v>
      </c>
    </row>
    <row r="68" spans="1:2" x14ac:dyDescent="0.2">
      <c r="A68" s="52">
        <v>7</v>
      </c>
      <c r="B68" s="53" t="s">
        <v>94</v>
      </c>
    </row>
    <row r="69" spans="1:2" x14ac:dyDescent="0.2">
      <c r="A69" s="52">
        <v>8</v>
      </c>
      <c r="B69" s="53" t="s">
        <v>168</v>
      </c>
    </row>
    <row r="70" spans="1:2" x14ac:dyDescent="0.2">
      <c r="A70" s="52">
        <v>9</v>
      </c>
      <c r="B70" s="53" t="s">
        <v>98</v>
      </c>
    </row>
  </sheetData>
  <pageMargins left="0.78740157480314965" right="0.39370078740157483" top="0.78740157480314965" bottom="0.39370078740157483" header="0.59055118110236227" footer="0"/>
  <pageSetup paperSize="9" scale="97" fitToHeight="0" orientation="portrait" horizontalDpi="300" r:id="rId1"/>
  <headerFooter alignWithMargins="0">
    <oddHeader>&amp;R&amp;"Arial,Regular"&amp;9Page &amp;P of &amp;N</oddHeader>
  </headerFooter>
  <rowBreaks count="1" manualBreakCount="1">
    <brk id="4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N23"/>
  <sheetViews>
    <sheetView showGridLines="0" showRowColHeaders="0" workbookViewId="0">
      <pane ySplit="6" topLeftCell="A7" activePane="bottomLeft" state="frozen"/>
      <selection activeCell="I1" sqref="I1"/>
      <selection pane="bottomLeft" activeCell="F1" sqref="F1"/>
    </sheetView>
  </sheetViews>
  <sheetFormatPr defaultRowHeight="12.75" x14ac:dyDescent="0.2"/>
  <cols>
    <col min="1" max="1" width="2.85546875" style="99" customWidth="1"/>
    <col min="2" max="2" width="43.28515625" style="99" bestFit="1" customWidth="1"/>
    <col min="3" max="3" width="6.5703125" style="99" bestFit="1" customWidth="1"/>
    <col min="4" max="6" width="5.5703125" style="99" bestFit="1" customWidth="1"/>
    <col min="7" max="7" width="10.140625" style="99" bestFit="1" customWidth="1"/>
    <col min="8" max="10" width="2.85546875" style="99" customWidth="1"/>
    <col min="11" max="16384" width="9.140625" style="99"/>
  </cols>
  <sheetData>
    <row r="1" spans="1:14" ht="12.75" customHeight="1" x14ac:dyDescent="0.2">
      <c r="A1" s="58" t="s">
        <v>283</v>
      </c>
      <c r="C1" s="100"/>
      <c r="D1" s="270" t="str">
        <f>HYPERLINK("#Kalend!I1","Kalender")</f>
        <v>Kalender</v>
      </c>
      <c r="E1" s="60"/>
      <c r="F1" s="60"/>
      <c r="G1" s="101" t="s">
        <v>270</v>
      </c>
      <c r="H1" s="317" t="s">
        <v>281</v>
      </c>
      <c r="I1" s="318" t="s">
        <v>171</v>
      </c>
      <c r="J1" s="318" t="s">
        <v>172</v>
      </c>
    </row>
    <row r="2" spans="1:14" x14ac:dyDescent="0.2">
      <c r="A2" s="99" t="s">
        <v>173</v>
      </c>
      <c r="H2" s="317"/>
      <c r="I2" s="318"/>
      <c r="J2" s="318"/>
    </row>
    <row r="3" spans="1:14" x14ac:dyDescent="0.2">
      <c r="D3" s="102"/>
      <c r="E3" s="102"/>
      <c r="F3" s="102"/>
      <c r="H3" s="317"/>
      <c r="I3" s="318"/>
      <c r="J3" s="318"/>
    </row>
    <row r="4" spans="1:14" x14ac:dyDescent="0.2">
      <c r="A4" s="57"/>
      <c r="B4" s="57"/>
      <c r="C4" s="103"/>
      <c r="D4" s="308" t="s">
        <v>174</v>
      </c>
      <c r="E4" s="308" t="s">
        <v>175</v>
      </c>
      <c r="F4" s="308" t="s">
        <v>176</v>
      </c>
      <c r="G4" s="104"/>
      <c r="H4" s="317"/>
      <c r="I4" s="318"/>
      <c r="J4" s="318"/>
      <c r="L4"/>
      <c r="M4"/>
      <c r="N4"/>
    </row>
    <row r="5" spans="1:14" x14ac:dyDescent="0.2">
      <c r="A5" s="57"/>
      <c r="B5" s="57"/>
      <c r="C5" s="103"/>
      <c r="D5" s="307" t="str">
        <f>HYPERLINK("#D1!G1","  1  ")</f>
        <v xml:space="preserve">  1  </v>
      </c>
      <c r="E5" s="307" t="str">
        <f>HYPERLINK("#D2!G1","  2  ")</f>
        <v xml:space="preserve">  2  </v>
      </c>
      <c r="F5" s="307" t="str">
        <f>HYPERLINK("#D3!H1","  3  ")</f>
        <v xml:space="preserve">  3  </v>
      </c>
      <c r="G5" s="104"/>
      <c r="H5" s="317"/>
      <c r="I5" s="318"/>
      <c r="J5" s="318"/>
    </row>
    <row r="6" spans="1:14" x14ac:dyDescent="0.2">
      <c r="A6" s="56"/>
      <c r="B6" s="105" t="s">
        <v>177</v>
      </c>
      <c r="C6" s="105" t="s">
        <v>110</v>
      </c>
      <c r="D6" s="311" t="s">
        <v>178</v>
      </c>
      <c r="E6" s="311" t="s">
        <v>178</v>
      </c>
      <c r="F6" s="311" t="s">
        <v>178</v>
      </c>
      <c r="G6" s="107" t="s">
        <v>280</v>
      </c>
      <c r="H6" s="317"/>
      <c r="I6" s="318"/>
      <c r="J6" s="318"/>
    </row>
    <row r="7" spans="1:14" x14ac:dyDescent="0.2">
      <c r="A7" s="56">
        <v>1</v>
      </c>
      <c r="B7" s="53" t="s">
        <v>69</v>
      </c>
      <c r="C7" s="62">
        <f t="shared" ref="C7:C21" si="0">SUM(D7:F7)</f>
        <v>108</v>
      </c>
      <c r="D7" s="108">
        <v>40</v>
      </c>
      <c r="E7" s="109">
        <v>34</v>
      </c>
      <c r="F7" s="109">
        <v>34</v>
      </c>
      <c r="G7" s="110" t="s">
        <v>180</v>
      </c>
      <c r="H7" s="111">
        <f>COUNTIF(D7:F7,"&gt;0")</f>
        <v>3</v>
      </c>
      <c r="I7" s="111">
        <f>COUNTIF(D7:F7,"&gt;=30")</f>
        <v>3</v>
      </c>
      <c r="J7" s="111">
        <f>COUNTIF(D7:F7,"=40")</f>
        <v>1</v>
      </c>
    </row>
    <row r="8" spans="1:14" x14ac:dyDescent="0.2">
      <c r="A8" s="56">
        <v>2</v>
      </c>
      <c r="B8" s="53" t="s">
        <v>66</v>
      </c>
      <c r="C8" s="62">
        <f t="shared" si="0"/>
        <v>88</v>
      </c>
      <c r="D8" s="109">
        <v>18</v>
      </c>
      <c r="E8" s="108">
        <v>40</v>
      </c>
      <c r="F8" s="109">
        <v>30</v>
      </c>
      <c r="G8" s="110" t="s">
        <v>180</v>
      </c>
      <c r="H8" s="111">
        <f t="shared" ref="H8:H21" si="1">COUNTIF(D8:F8,"&gt;0")</f>
        <v>3</v>
      </c>
      <c r="I8" s="111">
        <f t="shared" ref="I8:I21" si="2">COUNTIF(D8:F8,"&gt;=30")</f>
        <v>2</v>
      </c>
      <c r="J8" s="111">
        <f t="shared" ref="J8:J21" si="3">COUNTIF(D8:F8,"=40")</f>
        <v>1</v>
      </c>
    </row>
    <row r="9" spans="1:14" x14ac:dyDescent="0.2">
      <c r="A9" s="56">
        <v>3</v>
      </c>
      <c r="B9" s="53" t="s">
        <v>72</v>
      </c>
      <c r="C9" s="62">
        <f t="shared" si="0"/>
        <v>86</v>
      </c>
      <c r="D9" s="109">
        <v>20</v>
      </c>
      <c r="E9" s="109">
        <v>26</v>
      </c>
      <c r="F9" s="108">
        <v>40</v>
      </c>
      <c r="G9" s="110" t="s">
        <v>180</v>
      </c>
      <c r="H9" s="111">
        <f t="shared" si="1"/>
        <v>3</v>
      </c>
      <c r="I9" s="111">
        <f t="shared" si="2"/>
        <v>1</v>
      </c>
      <c r="J9" s="111">
        <f t="shared" si="3"/>
        <v>1</v>
      </c>
    </row>
    <row r="10" spans="1:14" x14ac:dyDescent="0.2">
      <c r="A10" s="56">
        <v>4</v>
      </c>
      <c r="B10" s="53" t="s">
        <v>75</v>
      </c>
      <c r="C10" s="62">
        <f t="shared" si="0"/>
        <v>82</v>
      </c>
      <c r="D10" s="109">
        <v>34</v>
      </c>
      <c r="E10" s="109">
        <v>24</v>
      </c>
      <c r="F10" s="109">
        <v>24</v>
      </c>
      <c r="G10" s="110" t="s">
        <v>180</v>
      </c>
      <c r="H10" s="111">
        <f t="shared" si="1"/>
        <v>3</v>
      </c>
      <c r="I10" s="111">
        <f t="shared" si="2"/>
        <v>1</v>
      </c>
      <c r="J10" s="111">
        <f t="shared" si="3"/>
        <v>0</v>
      </c>
    </row>
    <row r="11" spans="1:14" x14ac:dyDescent="0.2">
      <c r="A11" s="56">
        <v>5</v>
      </c>
      <c r="B11" s="53" t="s">
        <v>78</v>
      </c>
      <c r="C11" s="62">
        <f t="shared" si="0"/>
        <v>78</v>
      </c>
      <c r="D11" s="109">
        <v>22</v>
      </c>
      <c r="E11" s="109">
        <v>30</v>
      </c>
      <c r="F11" s="109">
        <v>26</v>
      </c>
      <c r="G11" s="110" t="s">
        <v>181</v>
      </c>
      <c r="H11" s="111">
        <f t="shared" si="1"/>
        <v>3</v>
      </c>
      <c r="I11" s="111">
        <f t="shared" si="2"/>
        <v>1</v>
      </c>
      <c r="J11" s="111">
        <f t="shared" si="3"/>
        <v>0</v>
      </c>
    </row>
    <row r="12" spans="1:14" x14ac:dyDescent="0.2">
      <c r="A12" s="56">
        <v>6</v>
      </c>
      <c r="B12" s="53" t="s">
        <v>81</v>
      </c>
      <c r="C12" s="62">
        <f t="shared" si="0"/>
        <v>68</v>
      </c>
      <c r="D12" s="109">
        <v>24</v>
      </c>
      <c r="E12" s="109">
        <v>22</v>
      </c>
      <c r="F12" s="109">
        <v>22</v>
      </c>
      <c r="G12" s="110" t="s">
        <v>181</v>
      </c>
      <c r="H12" s="111">
        <f t="shared" si="1"/>
        <v>3</v>
      </c>
      <c r="I12" s="111">
        <f t="shared" si="2"/>
        <v>0</v>
      </c>
      <c r="J12" s="111">
        <f t="shared" si="3"/>
        <v>0</v>
      </c>
    </row>
    <row r="13" spans="1:14" x14ac:dyDescent="0.2">
      <c r="A13" s="56">
        <v>7</v>
      </c>
      <c r="B13" s="53" t="s">
        <v>79</v>
      </c>
      <c r="C13" s="62">
        <f t="shared" si="0"/>
        <v>60</v>
      </c>
      <c r="D13" s="109">
        <v>30</v>
      </c>
      <c r="E13" s="109">
        <v>12</v>
      </c>
      <c r="F13" s="109">
        <v>18</v>
      </c>
      <c r="G13" s="110" t="s">
        <v>181</v>
      </c>
      <c r="H13" s="111">
        <f t="shared" si="1"/>
        <v>3</v>
      </c>
      <c r="I13" s="111">
        <f t="shared" si="2"/>
        <v>1</v>
      </c>
      <c r="J13" s="111">
        <f t="shared" si="3"/>
        <v>0</v>
      </c>
    </row>
    <row r="14" spans="1:14" x14ac:dyDescent="0.2">
      <c r="A14" s="56">
        <v>8</v>
      </c>
      <c r="B14" s="53" t="s">
        <v>86</v>
      </c>
      <c r="C14" s="62">
        <f t="shared" si="0"/>
        <v>46</v>
      </c>
      <c r="D14" s="109">
        <v>26</v>
      </c>
      <c r="E14" s="109">
        <v>20</v>
      </c>
      <c r="F14" s="109"/>
      <c r="G14" s="110" t="s">
        <v>181</v>
      </c>
      <c r="H14" s="111">
        <f t="shared" si="1"/>
        <v>2</v>
      </c>
      <c r="I14" s="111">
        <f t="shared" si="2"/>
        <v>0</v>
      </c>
      <c r="J14" s="111">
        <f t="shared" si="3"/>
        <v>0</v>
      </c>
    </row>
    <row r="15" spans="1:14" x14ac:dyDescent="0.2">
      <c r="A15" s="56">
        <v>9</v>
      </c>
      <c r="B15" s="53" t="s">
        <v>89</v>
      </c>
      <c r="C15" s="62">
        <f t="shared" si="0"/>
        <v>29</v>
      </c>
      <c r="D15" s="109">
        <v>15</v>
      </c>
      <c r="E15" s="109">
        <v>14</v>
      </c>
      <c r="F15" s="109"/>
      <c r="G15" s="108">
        <v>9</v>
      </c>
      <c r="H15" s="111">
        <f t="shared" si="1"/>
        <v>2</v>
      </c>
      <c r="I15" s="111">
        <f t="shared" si="2"/>
        <v>0</v>
      </c>
      <c r="J15" s="111">
        <f t="shared" si="3"/>
        <v>0</v>
      </c>
    </row>
    <row r="16" spans="1:14" x14ac:dyDescent="0.2">
      <c r="A16" s="56">
        <v>10</v>
      </c>
      <c r="B16" s="53" t="s">
        <v>92</v>
      </c>
      <c r="C16" s="62">
        <f t="shared" si="0"/>
        <v>23</v>
      </c>
      <c r="D16" s="109">
        <v>15</v>
      </c>
      <c r="E16" s="109">
        <v>8</v>
      </c>
      <c r="F16" s="109"/>
      <c r="G16" s="108">
        <v>10</v>
      </c>
      <c r="H16" s="111">
        <f t="shared" si="1"/>
        <v>2</v>
      </c>
      <c r="I16" s="111">
        <f t="shared" si="2"/>
        <v>0</v>
      </c>
      <c r="J16" s="111">
        <f t="shared" si="3"/>
        <v>0</v>
      </c>
    </row>
    <row r="17" spans="1:10" x14ac:dyDescent="0.2">
      <c r="A17" s="56">
        <v>11</v>
      </c>
      <c r="B17" s="53" t="s">
        <v>94</v>
      </c>
      <c r="C17" s="62">
        <f t="shared" si="0"/>
        <v>20</v>
      </c>
      <c r="D17" s="109"/>
      <c r="E17" s="109"/>
      <c r="F17" s="109">
        <v>20</v>
      </c>
      <c r="G17" s="108">
        <v>11</v>
      </c>
      <c r="H17" s="111">
        <f t="shared" si="1"/>
        <v>1</v>
      </c>
      <c r="I17" s="111">
        <f t="shared" si="2"/>
        <v>0</v>
      </c>
      <c r="J17" s="111">
        <f t="shared" si="3"/>
        <v>0</v>
      </c>
    </row>
    <row r="18" spans="1:10" x14ac:dyDescent="0.2">
      <c r="A18" s="56">
        <v>12</v>
      </c>
      <c r="B18" s="57" t="s">
        <v>96</v>
      </c>
      <c r="C18" s="62">
        <f t="shared" si="0"/>
        <v>18</v>
      </c>
      <c r="D18" s="109"/>
      <c r="E18" s="109">
        <v>18</v>
      </c>
      <c r="F18" s="109"/>
      <c r="G18" s="108">
        <v>12</v>
      </c>
      <c r="H18" s="111">
        <f t="shared" si="1"/>
        <v>1</v>
      </c>
      <c r="I18" s="111">
        <f t="shared" si="2"/>
        <v>0</v>
      </c>
      <c r="J18" s="111">
        <f t="shared" si="3"/>
        <v>0</v>
      </c>
    </row>
    <row r="19" spans="1:10" x14ac:dyDescent="0.2">
      <c r="A19" s="56">
        <v>13</v>
      </c>
      <c r="B19" s="57" t="s">
        <v>98</v>
      </c>
      <c r="C19" s="62">
        <f t="shared" si="0"/>
        <v>16</v>
      </c>
      <c r="D19" s="109"/>
      <c r="E19" s="109"/>
      <c r="F19" s="109">
        <v>16</v>
      </c>
      <c r="G19" s="108" t="s">
        <v>182</v>
      </c>
      <c r="H19" s="111">
        <f t="shared" si="1"/>
        <v>1</v>
      </c>
      <c r="I19" s="111">
        <f t="shared" si="2"/>
        <v>0</v>
      </c>
      <c r="J19" s="111">
        <f t="shared" si="3"/>
        <v>0</v>
      </c>
    </row>
    <row r="20" spans="1:10" x14ac:dyDescent="0.2">
      <c r="A20" s="56">
        <v>13</v>
      </c>
      <c r="B20" s="53" t="s">
        <v>100</v>
      </c>
      <c r="C20" s="62">
        <f t="shared" si="0"/>
        <v>16</v>
      </c>
      <c r="D20" s="109"/>
      <c r="E20" s="109">
        <v>16</v>
      </c>
      <c r="F20" s="109"/>
      <c r="G20" s="108" t="s">
        <v>182</v>
      </c>
      <c r="H20" s="111">
        <f t="shared" si="1"/>
        <v>1</v>
      </c>
      <c r="I20" s="111">
        <f t="shared" si="2"/>
        <v>0</v>
      </c>
      <c r="J20" s="111">
        <f t="shared" si="3"/>
        <v>0</v>
      </c>
    </row>
    <row r="21" spans="1:10" x14ac:dyDescent="0.2">
      <c r="A21" s="56">
        <v>15</v>
      </c>
      <c r="B21" s="53" t="s">
        <v>102</v>
      </c>
      <c r="C21" s="62">
        <f t="shared" si="0"/>
        <v>10</v>
      </c>
      <c r="D21" s="109"/>
      <c r="E21" s="109">
        <v>10</v>
      </c>
      <c r="F21" s="109"/>
      <c r="G21" s="108">
        <v>15</v>
      </c>
      <c r="H21" s="111">
        <f t="shared" si="1"/>
        <v>1</v>
      </c>
      <c r="I21" s="111">
        <f t="shared" si="2"/>
        <v>0</v>
      </c>
      <c r="J21" s="111">
        <f t="shared" si="3"/>
        <v>0</v>
      </c>
    </row>
    <row r="22" spans="1:10" x14ac:dyDescent="0.2">
      <c r="A22" s="112">
        <f>COUNT(A7:A21)</f>
        <v>15</v>
      </c>
      <c r="B22" s="113" t="s">
        <v>183</v>
      </c>
      <c r="C22" s="114"/>
      <c r="D22" s="115">
        <v>26</v>
      </c>
      <c r="E22" s="115">
        <v>32</v>
      </c>
      <c r="F22" s="115">
        <v>22</v>
      </c>
      <c r="G22" s="116"/>
      <c r="H22" s="117"/>
      <c r="I22" s="118">
        <f>SUM(I7:I21)</f>
        <v>9</v>
      </c>
      <c r="J22" s="118">
        <f>SUM(J7:J21)</f>
        <v>3</v>
      </c>
    </row>
    <row r="23" spans="1:10" x14ac:dyDescent="0.2">
      <c r="A23" s="119"/>
      <c r="B23" s="113" t="s">
        <v>184</v>
      </c>
      <c r="C23" s="114"/>
      <c r="D23" s="116">
        <f>COUNTIF(D7:D21,"&gt;=0")</f>
        <v>10</v>
      </c>
      <c r="E23" s="116">
        <f>COUNTIF(E7:E21,"&gt;=0")</f>
        <v>13</v>
      </c>
      <c r="F23" s="116">
        <f>COUNTIF(F7:F21,"&gt;=0")</f>
        <v>9</v>
      </c>
      <c r="G23" s="117"/>
      <c r="H23" s="119"/>
      <c r="I23" s="119"/>
      <c r="J23" s="119"/>
    </row>
  </sheetData>
  <mergeCells count="3">
    <mergeCell ref="H1:H6"/>
    <mergeCell ref="I1:I6"/>
    <mergeCell ref="J1:J6"/>
  </mergeCells>
  <conditionalFormatting sqref="I7:I21">
    <cfRule type="top10" dxfId="12" priority="2" stopIfTrue="1" rank="1"/>
  </conditionalFormatting>
  <conditionalFormatting sqref="J7:J21">
    <cfRule type="top10" dxfId="11" priority="3" stopIfTrue="1" rank="1"/>
  </conditionalFormatting>
  <conditionalFormatting sqref="H7:H21">
    <cfRule type="top10" dxfId="10" priority="4" stopIfTrue="1" rank="1"/>
  </conditionalFormatting>
  <conditionalFormatting sqref="D22:F22">
    <cfRule type="top10" dxfId="9" priority="1" stopIfTrue="1" rank="1"/>
  </conditionalFormatting>
  <pageMargins left="0.78740157480314965" right="0.39370078740157483" top="0.78740157480314965" bottom="0.39370078740157483" header="0.59055118110236227" footer="0"/>
  <pageSetup paperSize="9" fitToHeight="0" orientation="portrait" horizontalDpi="300" verticalDpi="360" r:id="rId1"/>
  <headerFooter alignWithMargins="0">
    <oddHeader>&amp;R&amp;"Arial,Regular"&amp;9Page &amp;P of &amp;N</oddHead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50"/>
  <sheetViews>
    <sheetView showGridLines="0" showRowColHeaders="0" zoomScaleNormal="100" workbookViewId="0">
      <pane ySplit="2" topLeftCell="A3" activePane="bottomLeft" state="frozen"/>
      <selection activeCell="I1" sqref="I1"/>
      <selection pane="bottomLeft" activeCell="F1" sqref="F1"/>
    </sheetView>
  </sheetViews>
  <sheetFormatPr defaultRowHeight="12.75" x14ac:dyDescent="0.2"/>
  <cols>
    <col min="1" max="1" width="3" style="60" bestFit="1" customWidth="1"/>
    <col min="2" max="2" width="43.28515625" style="59" bestFit="1" customWidth="1"/>
    <col min="3" max="9" width="5.85546875" style="60" customWidth="1"/>
    <col min="10" max="16384" width="9.140625" style="60"/>
  </cols>
  <sheetData>
    <row r="1" spans="1:8" x14ac:dyDescent="0.2">
      <c r="A1" s="58" t="str">
        <f>UPPER((Kalend!D28)&amp;" - "&amp;(Kalend!C28)&amp;" - "&amp;(Kalend!E28))</f>
        <v>D-FIN - IDA-VIRUMAA SISE-MV FINAALID - DUO</v>
      </c>
      <c r="D1" s="270" t="str">
        <f>HYPERLINK("#Kalend!I1","Kalender")</f>
        <v>Kalender</v>
      </c>
    </row>
    <row r="2" spans="1:8" s="61" customFormat="1" x14ac:dyDescent="0.2">
      <c r="A2" s="61" t="str">
        <f>"Toimumisaeg: "&amp;(Kalend!A28)&amp;" kell "&amp;(Kalend!B28)</f>
        <v>Toimumisaeg: P, 27.04.2014 kell 11:00</v>
      </c>
    </row>
    <row r="3" spans="1:8" s="61" customFormat="1" x14ac:dyDescent="0.2">
      <c r="A3" s="61" t="str">
        <f>"Toimumiskoht: "&amp;(Kalend!F28)</f>
        <v>Toimumiskoht: K-Järve petangihall</v>
      </c>
    </row>
    <row r="4" spans="1:8" s="61" customFormat="1" x14ac:dyDescent="0.2">
      <c r="A4" s="61" t="str">
        <f>"Korraldaja: "&amp;(Kalend!G28)</f>
        <v>Korraldaja: K-Järve SHK</v>
      </c>
    </row>
    <row r="6" spans="1:8" s="61" customFormat="1" x14ac:dyDescent="0.2">
      <c r="A6" s="81">
        <v>1</v>
      </c>
      <c r="B6" s="61" t="s">
        <v>167</v>
      </c>
      <c r="C6" s="82">
        <v>13</v>
      </c>
    </row>
    <row r="7" spans="1:8" s="61" customFormat="1" x14ac:dyDescent="0.2">
      <c r="A7" s="83"/>
      <c r="B7" s="84"/>
      <c r="C7" s="61" t="s">
        <v>167</v>
      </c>
      <c r="F7" s="82">
        <v>8</v>
      </c>
    </row>
    <row r="8" spans="1:8" s="61" customFormat="1" x14ac:dyDescent="0.2">
      <c r="A8" s="83">
        <v>4</v>
      </c>
      <c r="B8" s="120" t="s">
        <v>75</v>
      </c>
      <c r="C8" s="86">
        <v>3</v>
      </c>
      <c r="D8" s="87"/>
      <c r="E8" s="84"/>
    </row>
    <row r="9" spans="1:8" s="61" customFormat="1" ht="13.5" thickBot="1" x14ac:dyDescent="0.25">
      <c r="A9" s="83"/>
      <c r="C9" s="88"/>
      <c r="D9" s="88"/>
      <c r="E9" s="89"/>
      <c r="G9" s="61" t="s">
        <v>162</v>
      </c>
    </row>
    <row r="10" spans="1:8" s="61" customFormat="1" x14ac:dyDescent="0.2">
      <c r="A10" s="83">
        <v>3</v>
      </c>
      <c r="B10" s="94" t="s">
        <v>124</v>
      </c>
      <c r="C10" s="90">
        <v>12</v>
      </c>
      <c r="D10" s="88"/>
      <c r="E10" s="89"/>
      <c r="F10" s="91"/>
      <c r="G10" s="92" t="s">
        <v>144</v>
      </c>
      <c r="H10" s="93"/>
    </row>
    <row r="11" spans="1:8" s="61" customFormat="1" x14ac:dyDescent="0.2">
      <c r="A11" s="83"/>
      <c r="B11" s="84"/>
      <c r="C11" s="94" t="s">
        <v>162</v>
      </c>
      <c r="D11" s="94"/>
      <c r="E11" s="85"/>
      <c r="F11" s="90">
        <v>13</v>
      </c>
      <c r="H11" s="88"/>
    </row>
    <row r="12" spans="1:8" s="61" customFormat="1" ht="13.5" thickBot="1" x14ac:dyDescent="0.25">
      <c r="A12" s="83">
        <v>2</v>
      </c>
      <c r="B12" s="85" t="s">
        <v>162</v>
      </c>
      <c r="C12" s="82">
        <v>13</v>
      </c>
      <c r="F12" s="88"/>
      <c r="G12" s="88" t="s">
        <v>167</v>
      </c>
    </row>
    <row r="13" spans="1:8" s="61" customFormat="1" x14ac:dyDescent="0.2">
      <c r="F13" s="88"/>
      <c r="G13" s="92" t="s">
        <v>146</v>
      </c>
      <c r="H13" s="93"/>
    </row>
    <row r="14" spans="1:8" s="61" customFormat="1" x14ac:dyDescent="0.2">
      <c r="C14" s="61" t="s">
        <v>75</v>
      </c>
      <c r="F14" s="90">
        <v>4</v>
      </c>
      <c r="G14" s="88"/>
      <c r="H14" s="88"/>
    </row>
    <row r="15" spans="1:8" s="61" customFormat="1" ht="13.5" thickBot="1" x14ac:dyDescent="0.25">
      <c r="C15" s="87"/>
      <c r="D15" s="87"/>
      <c r="E15" s="84"/>
      <c r="F15" s="95"/>
      <c r="G15" s="95" t="s">
        <v>124</v>
      </c>
      <c r="H15" s="95"/>
    </row>
    <row r="16" spans="1:8" s="61" customFormat="1" ht="13.5" customHeight="1" x14ac:dyDescent="0.2">
      <c r="C16" s="94" t="s">
        <v>124</v>
      </c>
      <c r="D16" s="94"/>
      <c r="E16" s="85"/>
      <c r="F16" s="82">
        <v>13</v>
      </c>
      <c r="G16" s="75" t="s">
        <v>149</v>
      </c>
      <c r="H16" s="88"/>
    </row>
    <row r="17" spans="1:9" s="61" customFormat="1" x14ac:dyDescent="0.2">
      <c r="G17" s="88"/>
      <c r="H17" s="88"/>
    </row>
    <row r="18" spans="1:9" s="61" customFormat="1" ht="13.5" thickBot="1" x14ac:dyDescent="0.25">
      <c r="C18" s="88"/>
      <c r="E18" s="88"/>
      <c r="G18" s="95" t="s">
        <v>75</v>
      </c>
      <c r="H18" s="95"/>
    </row>
    <row r="19" spans="1:9" s="61" customFormat="1" x14ac:dyDescent="0.2">
      <c r="C19" s="88"/>
      <c r="E19" s="88"/>
      <c r="G19" s="96" t="s">
        <v>150</v>
      </c>
    </row>
    <row r="20" spans="1:9" x14ac:dyDescent="0.2">
      <c r="A20" s="70"/>
      <c r="B20" s="71"/>
      <c r="C20" s="72"/>
      <c r="D20" s="72"/>
      <c r="E20" s="72"/>
      <c r="F20" s="72"/>
      <c r="G20" s="73"/>
      <c r="H20" s="74"/>
      <c r="I20" s="72"/>
    </row>
    <row r="21" spans="1:9" s="61" customFormat="1" x14ac:dyDescent="0.2">
      <c r="A21" s="81">
        <v>5</v>
      </c>
      <c r="B21" s="61" t="s">
        <v>78</v>
      </c>
      <c r="C21" s="82" t="s">
        <v>185</v>
      </c>
    </row>
    <row r="22" spans="1:9" s="61" customFormat="1" x14ac:dyDescent="0.2">
      <c r="A22" s="83"/>
      <c r="B22" s="84"/>
      <c r="F22" s="82" t="s">
        <v>147</v>
      </c>
    </row>
    <row r="23" spans="1:9" s="61" customFormat="1" x14ac:dyDescent="0.2">
      <c r="A23" s="83">
        <v>8</v>
      </c>
      <c r="B23" s="85" t="s">
        <v>86</v>
      </c>
      <c r="C23" s="86" t="s">
        <v>185</v>
      </c>
      <c r="D23" s="87"/>
      <c r="E23" s="84"/>
    </row>
    <row r="24" spans="1:9" s="61" customFormat="1" ht="13.5" thickBot="1" x14ac:dyDescent="0.25">
      <c r="A24" s="83"/>
      <c r="C24" s="88"/>
      <c r="D24" s="88"/>
      <c r="E24" s="89"/>
    </row>
    <row r="25" spans="1:9" s="61" customFormat="1" x14ac:dyDescent="0.2">
      <c r="A25" s="83">
        <v>7</v>
      </c>
      <c r="B25" s="94" t="s">
        <v>79</v>
      </c>
      <c r="C25" s="90" t="s">
        <v>185</v>
      </c>
      <c r="D25" s="88"/>
      <c r="E25" s="89"/>
      <c r="F25" s="91"/>
      <c r="G25" s="92" t="s">
        <v>154</v>
      </c>
      <c r="H25" s="93"/>
    </row>
    <row r="26" spans="1:9" s="61" customFormat="1" x14ac:dyDescent="0.2">
      <c r="A26" s="83"/>
      <c r="B26" s="84"/>
      <c r="C26" s="94"/>
      <c r="D26" s="94"/>
      <c r="E26" s="85"/>
      <c r="F26" s="90" t="s">
        <v>147</v>
      </c>
    </row>
    <row r="27" spans="1:9" s="61" customFormat="1" ht="13.5" thickBot="1" x14ac:dyDescent="0.25">
      <c r="A27" s="121">
        <v>6</v>
      </c>
      <c r="B27" s="85" t="s">
        <v>81</v>
      </c>
      <c r="C27" s="82" t="s">
        <v>185</v>
      </c>
      <c r="F27" s="88"/>
      <c r="G27" s="88"/>
      <c r="H27" s="88"/>
    </row>
    <row r="28" spans="1:9" s="61" customFormat="1" x14ac:dyDescent="0.2">
      <c r="F28" s="88"/>
      <c r="G28" s="92" t="s">
        <v>156</v>
      </c>
      <c r="H28" s="93"/>
    </row>
    <row r="29" spans="1:9" s="61" customFormat="1" x14ac:dyDescent="0.2">
      <c r="F29" s="90" t="s">
        <v>147</v>
      </c>
      <c r="G29" s="88"/>
      <c r="H29" s="88"/>
    </row>
    <row r="30" spans="1:9" s="61" customFormat="1" ht="13.5" thickBot="1" x14ac:dyDescent="0.25">
      <c r="C30" s="87"/>
      <c r="D30" s="87"/>
      <c r="E30" s="84"/>
      <c r="F30" s="95"/>
      <c r="G30" s="95"/>
      <c r="H30" s="95"/>
    </row>
    <row r="31" spans="1:9" s="61" customFormat="1" x14ac:dyDescent="0.2">
      <c r="C31" s="94"/>
      <c r="D31" s="94"/>
      <c r="E31" s="85"/>
      <c r="F31" s="82" t="s">
        <v>147</v>
      </c>
      <c r="G31" s="75" t="s">
        <v>157</v>
      </c>
      <c r="H31" s="88"/>
    </row>
    <row r="32" spans="1:9" s="61" customFormat="1" x14ac:dyDescent="0.2">
      <c r="G32" s="88"/>
      <c r="H32" s="88"/>
    </row>
    <row r="33" spans="1:8" s="61" customFormat="1" ht="13.5" thickBot="1" x14ac:dyDescent="0.25">
      <c r="D33" s="88"/>
      <c r="E33" s="88"/>
      <c r="G33" s="95"/>
      <c r="H33" s="95"/>
    </row>
    <row r="34" spans="1:8" s="61" customFormat="1" x14ac:dyDescent="0.2">
      <c r="D34" s="88"/>
      <c r="E34" s="88"/>
      <c r="G34" s="96" t="s">
        <v>158</v>
      </c>
    </row>
    <row r="35" spans="1:8" s="61" customFormat="1" x14ac:dyDescent="0.2">
      <c r="D35" s="88"/>
      <c r="E35" s="88"/>
      <c r="G35" s="96"/>
    </row>
    <row r="36" spans="1:8" x14ac:dyDescent="0.2">
      <c r="A36" s="52">
        <v>1</v>
      </c>
      <c r="B36" s="310" t="s">
        <v>66</v>
      </c>
    </row>
    <row r="37" spans="1:8" x14ac:dyDescent="0.2">
      <c r="A37" s="52">
        <v>2</v>
      </c>
      <c r="B37" s="48" t="s">
        <v>69</v>
      </c>
    </row>
    <row r="38" spans="1:8" x14ac:dyDescent="0.2">
      <c r="A38" s="52">
        <v>3</v>
      </c>
      <c r="B38" s="50" t="s">
        <v>72</v>
      </c>
    </row>
    <row r="39" spans="1:8" x14ac:dyDescent="0.2">
      <c r="A39" s="52">
        <v>4</v>
      </c>
      <c r="B39" s="53" t="s">
        <v>75</v>
      </c>
    </row>
    <row r="40" spans="1:8" x14ac:dyDescent="0.2">
      <c r="A40" s="52">
        <v>5</v>
      </c>
      <c r="B40" s="53" t="s">
        <v>78</v>
      </c>
    </row>
    <row r="41" spans="1:8" x14ac:dyDescent="0.2">
      <c r="A41" s="52">
        <v>6</v>
      </c>
      <c r="B41" s="53" t="s">
        <v>81</v>
      </c>
    </row>
    <row r="42" spans="1:8" x14ac:dyDescent="0.2">
      <c r="A42" s="52">
        <v>7</v>
      </c>
      <c r="B42" s="53" t="s">
        <v>79</v>
      </c>
    </row>
    <row r="43" spans="1:8" x14ac:dyDescent="0.2">
      <c r="A43" s="52">
        <v>8</v>
      </c>
      <c r="B43" s="53" t="s">
        <v>86</v>
      </c>
    </row>
    <row r="44" spans="1:8" x14ac:dyDescent="0.2">
      <c r="A44" s="56">
        <v>9</v>
      </c>
      <c r="B44" s="53" t="s">
        <v>89</v>
      </c>
    </row>
    <row r="45" spans="1:8" x14ac:dyDescent="0.2">
      <c r="A45" s="56">
        <v>10</v>
      </c>
      <c r="B45" s="53" t="s">
        <v>92</v>
      </c>
    </row>
    <row r="46" spans="1:8" x14ac:dyDescent="0.2">
      <c r="A46" s="56">
        <v>11</v>
      </c>
      <c r="B46" s="53" t="s">
        <v>94</v>
      </c>
    </row>
    <row r="47" spans="1:8" x14ac:dyDescent="0.2">
      <c r="A47" s="56">
        <v>12</v>
      </c>
      <c r="B47" s="57" t="s">
        <v>96</v>
      </c>
    </row>
    <row r="48" spans="1:8" x14ac:dyDescent="0.2">
      <c r="A48" s="56">
        <v>13</v>
      </c>
      <c r="B48" s="57" t="s">
        <v>98</v>
      </c>
    </row>
    <row r="49" spans="1:2" x14ac:dyDescent="0.2">
      <c r="A49" s="56">
        <v>13</v>
      </c>
      <c r="B49" s="53" t="s">
        <v>100</v>
      </c>
    </row>
    <row r="50" spans="1:2" x14ac:dyDescent="0.2">
      <c r="A50" s="56">
        <v>15</v>
      </c>
      <c r="B50" s="53" t="s">
        <v>102</v>
      </c>
    </row>
  </sheetData>
  <pageMargins left="0.78740157480314965" right="0.39370078740157483" top="0.78740157480314965" bottom="0.39370078740157483" header="0.59055118110236227" footer="0"/>
  <pageSetup paperSize="9" fitToHeight="0" orientation="landscape" horizontalDpi="300" r:id="rId1"/>
  <headerFooter alignWithMargins="0">
    <oddHeader>&amp;R&amp;"Arial,Regular"&amp;9Page &amp;P of &amp;N</oddHeader>
  </headerFooter>
  <rowBreaks count="1" manualBreakCount="1">
    <brk id="3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ECFF"/>
    <pageSetUpPr fitToPage="1"/>
  </sheetPr>
  <dimension ref="A1:H43"/>
  <sheetViews>
    <sheetView showGridLines="0" showRowColHeaders="0" zoomScaleNormal="100" workbookViewId="0">
      <pane ySplit="6" topLeftCell="A7" activePane="bottomLeft" state="frozen"/>
      <selection activeCell="I1" sqref="I1"/>
      <selection pane="bottomLeft" activeCell="I1" sqref="I1"/>
    </sheetView>
  </sheetViews>
  <sheetFormatPr defaultRowHeight="12.75" x14ac:dyDescent="0.2"/>
  <cols>
    <col min="1" max="1" width="10.7109375" style="122" customWidth="1"/>
    <col min="2" max="2" width="26.7109375" style="122" customWidth="1"/>
    <col min="3" max="3" width="6.28515625" style="122" bestFit="1" customWidth="1"/>
    <col min="4" max="4" width="7.28515625" style="122" bestFit="1" customWidth="1"/>
    <col min="5" max="5" width="7.28515625" style="122" customWidth="1"/>
    <col min="6" max="6" width="6.28515625" style="122" bestFit="1" customWidth="1"/>
    <col min="7" max="7" width="26.28515625" style="122" customWidth="1"/>
    <col min="8" max="8" width="0.85546875" style="122" customWidth="1"/>
    <col min="9" max="16384" width="9.140625" style="122"/>
  </cols>
  <sheetData>
    <row r="1" spans="1:8" s="60" customFormat="1" x14ac:dyDescent="0.2">
      <c r="A1" s="58" t="str">
        <f>UPPER((Kalend!D16)&amp;" - "&amp;(Kalend!C16)&amp;" - "&amp;(Kalend!E16))</f>
        <v>SÕ - SHK-MAESTRO SÕPRUSKOHTUMINE - ERINEVAD</v>
      </c>
      <c r="B1" s="59"/>
      <c r="E1" s="270" t="str">
        <f>HYPERLINK("#Kalend!I1","Kalender")</f>
        <v>Kalender</v>
      </c>
      <c r="G1" s="122" t="s">
        <v>186</v>
      </c>
      <c r="H1" s="123"/>
    </row>
    <row r="2" spans="1:8" s="61" customFormat="1" x14ac:dyDescent="0.2">
      <c r="A2" s="61" t="str">
        <f>"Toimumisaeg: "&amp;(Kalend!A16)&amp;" kell "&amp;(Kalend!B16)</f>
        <v xml:space="preserve">Toimumisaeg: P, 23.02.2014 kell </v>
      </c>
      <c r="F2" s="124"/>
      <c r="G2" s="122" t="s">
        <v>187</v>
      </c>
    </row>
    <row r="3" spans="1:8" s="61" customFormat="1" x14ac:dyDescent="0.2">
      <c r="A3" s="61" t="str">
        <f>"Toimumiskoht: "&amp;(Kalend!F16)</f>
        <v>Toimumiskoht: K-Järve petangihall</v>
      </c>
      <c r="F3" s="124"/>
      <c r="G3" s="122" t="s">
        <v>188</v>
      </c>
    </row>
    <row r="4" spans="1:8" s="61" customFormat="1" x14ac:dyDescent="0.2">
      <c r="A4" s="61" t="str">
        <f>"Korraldaja: "&amp;(Kalend!G16)</f>
        <v>Korraldaja: K-Järve SHK</v>
      </c>
      <c r="F4" s="124"/>
      <c r="G4" s="122" t="s">
        <v>189</v>
      </c>
    </row>
    <row r="6" spans="1:8" x14ac:dyDescent="0.2">
      <c r="A6" s="296"/>
      <c r="B6" s="319" t="s">
        <v>190</v>
      </c>
      <c r="C6" s="319"/>
      <c r="D6" s="319"/>
      <c r="E6" s="320" t="s">
        <v>191</v>
      </c>
      <c r="F6" s="320"/>
      <c r="G6" s="321"/>
    </row>
    <row r="7" spans="1:8" x14ac:dyDescent="0.2">
      <c r="A7" s="297" t="s">
        <v>192</v>
      </c>
      <c r="B7" s="298" t="s">
        <v>193</v>
      </c>
      <c r="C7" s="284" t="s">
        <v>194</v>
      </c>
      <c r="D7" s="290" t="s">
        <v>195</v>
      </c>
      <c r="E7" s="291" t="s">
        <v>195</v>
      </c>
      <c r="F7" s="287" t="s">
        <v>194</v>
      </c>
      <c r="G7" s="281" t="s">
        <v>193</v>
      </c>
      <c r="H7" s="125"/>
    </row>
    <row r="8" spans="1:8" x14ac:dyDescent="0.2">
      <c r="A8" s="296" t="s">
        <v>196</v>
      </c>
      <c r="B8" s="299" t="s">
        <v>106</v>
      </c>
      <c r="C8" s="285">
        <v>13</v>
      </c>
      <c r="D8" s="292">
        <v>1</v>
      </c>
      <c r="E8" s="293">
        <v>0</v>
      </c>
      <c r="F8" s="288">
        <v>6</v>
      </c>
      <c r="G8" s="282" t="s">
        <v>197</v>
      </c>
    </row>
    <row r="9" spans="1:8" x14ac:dyDescent="0.2">
      <c r="A9" s="296" t="s">
        <v>196</v>
      </c>
      <c r="B9" s="299" t="s">
        <v>97</v>
      </c>
      <c r="C9" s="286">
        <v>8</v>
      </c>
      <c r="D9" s="292">
        <v>0</v>
      </c>
      <c r="E9" s="293">
        <v>1</v>
      </c>
      <c r="F9" s="289">
        <v>13</v>
      </c>
      <c r="G9" s="282" t="s">
        <v>198</v>
      </c>
    </row>
    <row r="10" spans="1:8" x14ac:dyDescent="0.2">
      <c r="A10" s="296" t="s">
        <v>199</v>
      </c>
      <c r="B10" s="300" t="s">
        <v>68</v>
      </c>
      <c r="C10" s="285">
        <v>13</v>
      </c>
      <c r="D10" s="292">
        <v>1</v>
      </c>
      <c r="E10" s="293">
        <v>0</v>
      </c>
      <c r="F10" s="288">
        <v>2</v>
      </c>
      <c r="G10" s="283" t="s">
        <v>200</v>
      </c>
    </row>
    <row r="11" spans="1:8" x14ac:dyDescent="0.2">
      <c r="A11" s="296" t="s">
        <v>199</v>
      </c>
      <c r="B11" s="300" t="s">
        <v>91</v>
      </c>
      <c r="C11" s="286">
        <v>8</v>
      </c>
      <c r="D11" s="292">
        <v>0</v>
      </c>
      <c r="E11" s="293">
        <v>1</v>
      </c>
      <c r="F11" s="289">
        <v>13</v>
      </c>
      <c r="G11" s="283" t="s">
        <v>201</v>
      </c>
    </row>
    <row r="12" spans="1:8" x14ac:dyDescent="0.2">
      <c r="A12" s="296" t="s">
        <v>199</v>
      </c>
      <c r="B12" s="300" t="s">
        <v>202</v>
      </c>
      <c r="C12" s="286">
        <v>4</v>
      </c>
      <c r="D12" s="292">
        <v>0</v>
      </c>
      <c r="E12" s="293">
        <v>1</v>
      </c>
      <c r="F12" s="289">
        <v>13</v>
      </c>
      <c r="G12" s="283" t="s">
        <v>203</v>
      </c>
    </row>
    <row r="13" spans="1:8" x14ac:dyDescent="0.2">
      <c r="A13" s="296" t="s">
        <v>199</v>
      </c>
      <c r="B13" s="300" t="s">
        <v>77</v>
      </c>
      <c r="C13" s="286">
        <v>11</v>
      </c>
      <c r="D13" s="292">
        <v>0</v>
      </c>
      <c r="E13" s="293">
        <v>1</v>
      </c>
      <c r="F13" s="289">
        <v>13</v>
      </c>
      <c r="G13" s="283" t="s">
        <v>204</v>
      </c>
    </row>
    <row r="14" spans="1:8" x14ac:dyDescent="0.2">
      <c r="A14" s="296" t="s">
        <v>199</v>
      </c>
      <c r="B14" s="300" t="s">
        <v>95</v>
      </c>
      <c r="C14" s="285">
        <v>13</v>
      </c>
      <c r="D14" s="292">
        <v>1</v>
      </c>
      <c r="E14" s="293">
        <v>0</v>
      </c>
      <c r="F14" s="288">
        <v>10</v>
      </c>
      <c r="G14" s="283" t="s">
        <v>205</v>
      </c>
    </row>
    <row r="15" spans="1:8" x14ac:dyDescent="0.2">
      <c r="A15" s="296" t="s">
        <v>199</v>
      </c>
      <c r="B15" s="300" t="s">
        <v>74</v>
      </c>
      <c r="C15" s="286">
        <v>5</v>
      </c>
      <c r="D15" s="292">
        <v>0</v>
      </c>
      <c r="E15" s="293">
        <v>1</v>
      </c>
      <c r="F15" s="289">
        <v>13</v>
      </c>
      <c r="G15" s="283" t="s">
        <v>206</v>
      </c>
    </row>
    <row r="16" spans="1:8" s="126" customFormat="1" x14ac:dyDescent="0.2">
      <c r="A16" s="296" t="s">
        <v>199</v>
      </c>
      <c r="B16" s="300" t="s">
        <v>105</v>
      </c>
      <c r="C16" s="285">
        <v>13</v>
      </c>
      <c r="D16" s="292">
        <v>1</v>
      </c>
      <c r="E16" s="293">
        <v>0</v>
      </c>
      <c r="F16" s="288">
        <v>7</v>
      </c>
      <c r="G16" s="283" t="s">
        <v>207</v>
      </c>
    </row>
    <row r="17" spans="1:8" s="126" customFormat="1" x14ac:dyDescent="0.2">
      <c r="A17" s="296" t="s">
        <v>199</v>
      </c>
      <c r="B17" s="300" t="s">
        <v>88</v>
      </c>
      <c r="C17" s="285">
        <v>13</v>
      </c>
      <c r="D17" s="292">
        <v>1</v>
      </c>
      <c r="E17" s="293">
        <v>0</v>
      </c>
      <c r="F17" s="288">
        <v>10</v>
      </c>
      <c r="G17" s="283" t="s">
        <v>208</v>
      </c>
    </row>
    <row r="18" spans="1:8" s="126" customFormat="1" x14ac:dyDescent="0.2">
      <c r="A18" s="279" t="s">
        <v>276</v>
      </c>
      <c r="D18" s="294">
        <f>SUM(D8:D17)</f>
        <v>5</v>
      </c>
      <c r="E18" s="295">
        <f>SUM(E8:E17)</f>
        <v>5</v>
      </c>
    </row>
    <row r="19" spans="1:8" s="126" customFormat="1" x14ac:dyDescent="0.2">
      <c r="A19" s="127"/>
      <c r="D19" s="128"/>
      <c r="E19" s="128"/>
    </row>
    <row r="20" spans="1:8" s="126" customFormat="1" x14ac:dyDescent="0.2">
      <c r="A20" s="301" t="s">
        <v>209</v>
      </c>
      <c r="B20" s="300" t="s">
        <v>294</v>
      </c>
      <c r="C20" s="285">
        <v>13</v>
      </c>
      <c r="D20" s="292">
        <v>3</v>
      </c>
      <c r="E20" s="293">
        <v>0</v>
      </c>
      <c r="F20" s="288">
        <v>4</v>
      </c>
      <c r="G20" s="283" t="s">
        <v>286</v>
      </c>
      <c r="H20" s="126" t="s">
        <v>147</v>
      </c>
    </row>
    <row r="21" spans="1:8" s="126" customFormat="1" x14ac:dyDescent="0.2">
      <c r="A21" s="301" t="s">
        <v>209</v>
      </c>
      <c r="B21" s="300" t="s">
        <v>296</v>
      </c>
      <c r="C21" s="286">
        <v>10</v>
      </c>
      <c r="D21" s="292">
        <v>0</v>
      </c>
      <c r="E21" s="293">
        <v>3</v>
      </c>
      <c r="F21" s="289">
        <v>13</v>
      </c>
      <c r="G21" s="283" t="s">
        <v>287</v>
      </c>
      <c r="H21" s="126" t="s">
        <v>147</v>
      </c>
    </row>
    <row r="22" spans="1:8" s="126" customFormat="1" x14ac:dyDescent="0.2">
      <c r="A22" s="301" t="s">
        <v>211</v>
      </c>
      <c r="B22" s="300" t="s">
        <v>302</v>
      </c>
      <c r="C22" s="286">
        <v>3</v>
      </c>
      <c r="D22" s="292">
        <v>0</v>
      </c>
      <c r="E22" s="293">
        <v>2</v>
      </c>
      <c r="F22" s="289">
        <v>13</v>
      </c>
      <c r="G22" s="283" t="s">
        <v>309</v>
      </c>
    </row>
    <row r="23" spans="1:8" s="126" customFormat="1" x14ac:dyDescent="0.2">
      <c r="A23" s="301" t="s">
        <v>211</v>
      </c>
      <c r="B23" s="300" t="s">
        <v>304</v>
      </c>
      <c r="C23" s="286">
        <v>10</v>
      </c>
      <c r="D23" s="292">
        <v>0</v>
      </c>
      <c r="E23" s="293">
        <v>2</v>
      </c>
      <c r="F23" s="289">
        <v>13</v>
      </c>
      <c r="G23" s="283" t="s">
        <v>307</v>
      </c>
    </row>
    <row r="24" spans="1:8" s="126" customFormat="1" x14ac:dyDescent="0.2">
      <c r="A24" s="279" t="s">
        <v>277</v>
      </c>
      <c r="D24" s="294">
        <f>SUM(D18:D23)</f>
        <v>8</v>
      </c>
      <c r="E24" s="295">
        <f>SUM(E18:E23)</f>
        <v>12</v>
      </c>
    </row>
    <row r="25" spans="1:8" s="126" customFormat="1" x14ac:dyDescent="0.2">
      <c r="A25" s="127"/>
      <c r="D25" s="128"/>
      <c r="E25" s="128"/>
    </row>
    <row r="26" spans="1:8" s="126" customFormat="1" x14ac:dyDescent="0.2">
      <c r="A26" s="301" t="s">
        <v>212</v>
      </c>
      <c r="B26" s="299" t="s">
        <v>298</v>
      </c>
      <c r="C26" s="286">
        <v>7</v>
      </c>
      <c r="D26" s="292">
        <v>0</v>
      </c>
      <c r="E26" s="293">
        <v>2</v>
      </c>
      <c r="F26" s="289">
        <v>13</v>
      </c>
      <c r="G26" s="282" t="s">
        <v>308</v>
      </c>
    </row>
    <row r="27" spans="1:8" s="126" customFormat="1" x14ac:dyDescent="0.2">
      <c r="A27" s="301" t="s">
        <v>213</v>
      </c>
      <c r="B27" s="300" t="s">
        <v>299</v>
      </c>
      <c r="C27" s="286">
        <v>9</v>
      </c>
      <c r="D27" s="292">
        <v>0</v>
      </c>
      <c r="E27" s="293">
        <v>2</v>
      </c>
      <c r="F27" s="289">
        <v>13</v>
      </c>
      <c r="G27" s="283" t="s">
        <v>312</v>
      </c>
    </row>
    <row r="28" spans="1:8" s="126" customFormat="1" x14ac:dyDescent="0.2">
      <c r="A28" s="301" t="s">
        <v>213</v>
      </c>
      <c r="B28" s="300" t="s">
        <v>300</v>
      </c>
      <c r="C28" s="286">
        <v>6</v>
      </c>
      <c r="D28" s="292">
        <v>0</v>
      </c>
      <c r="E28" s="293">
        <v>2</v>
      </c>
      <c r="F28" s="289">
        <v>13</v>
      </c>
      <c r="G28" s="283" t="s">
        <v>297</v>
      </c>
      <c r="H28" s="126" t="s">
        <v>147</v>
      </c>
    </row>
    <row r="29" spans="1:8" s="126" customFormat="1" x14ac:dyDescent="0.2">
      <c r="A29" s="301" t="s">
        <v>213</v>
      </c>
      <c r="B29" s="300" t="s">
        <v>303</v>
      </c>
      <c r="C29" s="286">
        <v>7</v>
      </c>
      <c r="D29" s="292">
        <v>0</v>
      </c>
      <c r="E29" s="293">
        <v>2</v>
      </c>
      <c r="F29" s="289">
        <v>13</v>
      </c>
      <c r="G29" s="283" t="s">
        <v>310</v>
      </c>
    </row>
    <row r="30" spans="1:8" s="126" customFormat="1" x14ac:dyDescent="0.2">
      <c r="A30" s="301" t="s">
        <v>213</v>
      </c>
      <c r="B30" s="300" t="s">
        <v>305</v>
      </c>
      <c r="C30" s="285">
        <v>13</v>
      </c>
      <c r="D30" s="292">
        <v>2</v>
      </c>
      <c r="E30" s="293">
        <v>0</v>
      </c>
      <c r="F30" s="288">
        <v>2</v>
      </c>
      <c r="G30" s="283" t="s">
        <v>311</v>
      </c>
    </row>
    <row r="31" spans="1:8" s="126" customFormat="1" x14ac:dyDescent="0.2">
      <c r="A31" s="280" t="s">
        <v>278</v>
      </c>
      <c r="D31" s="294">
        <f>SUM(D24:D30)</f>
        <v>10</v>
      </c>
      <c r="E31" s="295">
        <f>SUM(E24:E30)</f>
        <v>20</v>
      </c>
    </row>
    <row r="32" spans="1:8" s="126" customFormat="1" x14ac:dyDescent="0.2">
      <c r="A32" s="127"/>
      <c r="D32" s="128"/>
      <c r="E32" s="128"/>
    </row>
    <row r="33" spans="1:8" s="126" customFormat="1" x14ac:dyDescent="0.2">
      <c r="A33" s="301" t="s">
        <v>214</v>
      </c>
      <c r="B33" s="300" t="s">
        <v>295</v>
      </c>
      <c r="C33" s="285">
        <v>13</v>
      </c>
      <c r="D33" s="292">
        <v>3</v>
      </c>
      <c r="E33" s="293">
        <v>0</v>
      </c>
      <c r="F33" s="288">
        <v>8</v>
      </c>
      <c r="G33" s="283" t="s">
        <v>288</v>
      </c>
      <c r="H33" s="126" t="s">
        <v>147</v>
      </c>
    </row>
    <row r="34" spans="1:8" s="126" customFormat="1" x14ac:dyDescent="0.2">
      <c r="A34" s="301" t="s">
        <v>209</v>
      </c>
      <c r="B34" s="300" t="s">
        <v>294</v>
      </c>
      <c r="C34" s="285">
        <v>13</v>
      </c>
      <c r="D34" s="292">
        <v>3</v>
      </c>
      <c r="E34" s="293">
        <v>0</v>
      </c>
      <c r="F34" s="288">
        <v>9</v>
      </c>
      <c r="G34" s="283" t="s">
        <v>289</v>
      </c>
      <c r="H34" s="126" t="s">
        <v>147</v>
      </c>
    </row>
    <row r="35" spans="1:8" s="126" customFormat="1" x14ac:dyDescent="0.2">
      <c r="A35" s="296" t="s">
        <v>213</v>
      </c>
      <c r="B35" s="300" t="s">
        <v>306</v>
      </c>
      <c r="C35" s="286">
        <v>8</v>
      </c>
      <c r="D35" s="292">
        <v>0</v>
      </c>
      <c r="E35" s="293">
        <v>2</v>
      </c>
      <c r="F35" s="289">
        <v>13</v>
      </c>
      <c r="G35" s="283" t="s">
        <v>312</v>
      </c>
    </row>
    <row r="36" spans="1:8" x14ac:dyDescent="0.2">
      <c r="A36" s="296" t="s">
        <v>213</v>
      </c>
      <c r="B36" s="300" t="s">
        <v>300</v>
      </c>
      <c r="C36" s="286">
        <v>8</v>
      </c>
      <c r="D36" s="292">
        <v>0</v>
      </c>
      <c r="E36" s="293">
        <v>2</v>
      </c>
      <c r="F36" s="289">
        <v>13</v>
      </c>
      <c r="G36" s="283" t="s">
        <v>297</v>
      </c>
      <c r="H36" s="122" t="s">
        <v>147</v>
      </c>
    </row>
    <row r="37" spans="1:8" x14ac:dyDescent="0.2">
      <c r="A37" s="280" t="s">
        <v>279</v>
      </c>
      <c r="B37" s="129"/>
      <c r="C37" s="130"/>
      <c r="D37" s="294">
        <f>SUM(D31:D36)</f>
        <v>16</v>
      </c>
      <c r="E37" s="295">
        <f>SUM(E31:E36)</f>
        <v>24</v>
      </c>
      <c r="F37" s="131"/>
      <c r="G37" s="129"/>
    </row>
    <row r="38" spans="1:8" x14ac:dyDescent="0.2">
      <c r="B38" s="132"/>
      <c r="C38" s="133"/>
      <c r="D38" s="134"/>
      <c r="E38" s="134"/>
      <c r="F38" s="135"/>
      <c r="G38" s="136"/>
    </row>
    <row r="39" spans="1:8" x14ac:dyDescent="0.2">
      <c r="A39" s="301" t="s">
        <v>215</v>
      </c>
      <c r="B39" s="300" t="s">
        <v>293</v>
      </c>
      <c r="C39" s="286">
        <v>12</v>
      </c>
      <c r="D39" s="292">
        <v>0</v>
      </c>
      <c r="E39" s="293">
        <v>3</v>
      </c>
      <c r="F39" s="289">
        <v>13</v>
      </c>
      <c r="G39" s="283" t="s">
        <v>290</v>
      </c>
      <c r="H39" s="122" t="s">
        <v>147</v>
      </c>
    </row>
    <row r="40" spans="1:8" x14ac:dyDescent="0.2">
      <c r="A40" s="301" t="s">
        <v>215</v>
      </c>
      <c r="B40" s="300" t="s">
        <v>292</v>
      </c>
      <c r="C40" s="286">
        <v>4</v>
      </c>
      <c r="D40" s="292">
        <v>0</v>
      </c>
      <c r="E40" s="293">
        <v>3</v>
      </c>
      <c r="F40" s="289">
        <v>13</v>
      </c>
      <c r="G40" s="283" t="s">
        <v>291</v>
      </c>
      <c r="H40" s="122" t="s">
        <v>147</v>
      </c>
    </row>
    <row r="41" spans="1:8" x14ac:dyDescent="0.2">
      <c r="A41" s="301" t="s">
        <v>213</v>
      </c>
      <c r="B41" s="300" t="s">
        <v>301</v>
      </c>
      <c r="C41" s="285">
        <v>13</v>
      </c>
      <c r="D41" s="292">
        <v>2</v>
      </c>
      <c r="E41" s="293">
        <v>0</v>
      </c>
      <c r="F41" s="288">
        <v>12</v>
      </c>
      <c r="G41" s="283" t="s">
        <v>310</v>
      </c>
    </row>
    <row r="42" spans="1:8" x14ac:dyDescent="0.2">
      <c r="A42" s="301" t="s">
        <v>213</v>
      </c>
      <c r="B42" s="300" t="s">
        <v>300</v>
      </c>
      <c r="C42" s="285">
        <v>13</v>
      </c>
      <c r="D42" s="292">
        <v>2</v>
      </c>
      <c r="E42" s="293">
        <v>0</v>
      </c>
      <c r="F42" s="288">
        <v>6</v>
      </c>
      <c r="G42" s="283" t="s">
        <v>297</v>
      </c>
      <c r="H42" s="122" t="s">
        <v>147</v>
      </c>
    </row>
    <row r="43" spans="1:8" x14ac:dyDescent="0.2">
      <c r="A43" s="280" t="s">
        <v>216</v>
      </c>
      <c r="B43" s="137"/>
      <c r="C43" s="138"/>
      <c r="D43" s="294">
        <f>SUM(D37:D42)</f>
        <v>20</v>
      </c>
      <c r="E43" s="295">
        <f>SUM(E37:E42)</f>
        <v>30</v>
      </c>
      <c r="F43" s="139"/>
      <c r="G43" s="137"/>
    </row>
  </sheetData>
  <mergeCells count="2">
    <mergeCell ref="B6:D6"/>
    <mergeCell ref="E6:G6"/>
  </mergeCells>
  <pageMargins left="0.78740157480314965" right="0.39370078740157483" top="0.78740157480314965" bottom="0.39370078740157483" header="0.59055118110236227" footer="0"/>
  <pageSetup paperSize="9" fitToHeight="0" orientation="portrait" r:id="rId1"/>
  <headerFooter alignWithMargins="0">
    <oddHeader>&amp;R&amp;9Page &amp;P of 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I59"/>
  <sheetViews>
    <sheetView showGridLines="0" showRowColHeaders="0" zoomScaleNormal="100" workbookViewId="0">
      <pane ySplit="2" topLeftCell="A3" activePane="bottomLeft" state="frozen"/>
      <selection activeCell="I1" sqref="I1"/>
      <selection pane="bottomLeft" activeCell="F1" sqref="F1"/>
    </sheetView>
  </sheetViews>
  <sheetFormatPr defaultRowHeight="12.75" x14ac:dyDescent="0.2"/>
  <cols>
    <col min="1" max="1" width="3.28515625" style="60" customWidth="1"/>
    <col min="2" max="2" width="44.28515625" style="59" bestFit="1" customWidth="1"/>
    <col min="3" max="9" width="5.85546875" style="60" customWidth="1"/>
    <col min="10" max="16384" width="9.140625" style="60"/>
  </cols>
  <sheetData>
    <row r="1" spans="1:9" x14ac:dyDescent="0.2">
      <c r="A1" s="58" t="str">
        <f>UPPER((Kalend!D7)&amp;" - "&amp;(Kalend!C7)&amp;" - "&amp;(Kalend!E7))</f>
        <v>T1 - IDA-VIRUMAA SISE-MV 1. ETAPP - TRIO</v>
      </c>
      <c r="D1" s="270" t="str">
        <f>HYPERLINK("#Kalend!I1","Kalender")</f>
        <v>Kalender</v>
      </c>
    </row>
    <row r="2" spans="1:9" s="61" customFormat="1" x14ac:dyDescent="0.2">
      <c r="A2" s="61" t="str">
        <f>"Toimumisaeg: "&amp;(Kalend!A7)&amp;" kell "&amp;(Kalend!B7)</f>
        <v>Toimumisaeg: P, 01.12.2013 kell 11:00</v>
      </c>
    </row>
    <row r="3" spans="1:9" s="61" customFormat="1" x14ac:dyDescent="0.2">
      <c r="A3" s="61" t="str">
        <f>"Toimumiskoht: "&amp;(Kalend!F7)</f>
        <v>Toimumiskoht: K-Järve petangihall</v>
      </c>
    </row>
    <row r="4" spans="1:9" s="61" customFormat="1" x14ac:dyDescent="0.2">
      <c r="A4" s="61" t="str">
        <f>"Korraldaja: "&amp;(Kalend!G7)</f>
        <v>Korraldaja: K-Järve SHK</v>
      </c>
    </row>
    <row r="6" spans="1:9" s="61" customFormat="1" x14ac:dyDescent="0.2">
      <c r="A6" s="140" t="s">
        <v>108</v>
      </c>
      <c r="B6" s="140"/>
      <c r="C6" s="141">
        <v>1</v>
      </c>
      <c r="D6" s="141">
        <v>2</v>
      </c>
      <c r="E6" s="141">
        <v>3</v>
      </c>
      <c r="F6" s="141">
        <v>4</v>
      </c>
      <c r="G6" s="141" t="s">
        <v>109</v>
      </c>
      <c r="H6" s="141" t="s">
        <v>110</v>
      </c>
    </row>
    <row r="7" spans="1:9" s="61" customFormat="1" x14ac:dyDescent="0.2">
      <c r="A7" s="140">
        <v>1</v>
      </c>
      <c r="B7" s="98" t="s">
        <v>69</v>
      </c>
      <c r="C7" s="142"/>
      <c r="D7" s="143">
        <v>13</v>
      </c>
      <c r="E7" s="143">
        <v>11</v>
      </c>
      <c r="F7" s="143">
        <v>13</v>
      </c>
      <c r="G7" s="144" t="s">
        <v>136</v>
      </c>
      <c r="H7" s="143" t="s">
        <v>114</v>
      </c>
      <c r="I7" s="77"/>
    </row>
    <row r="8" spans="1:9" s="61" customFormat="1" x14ac:dyDescent="0.2">
      <c r="A8" s="140">
        <v>2</v>
      </c>
      <c r="B8" s="98" t="s">
        <v>90</v>
      </c>
      <c r="C8" s="143">
        <v>6</v>
      </c>
      <c r="D8" s="142"/>
      <c r="E8" s="143">
        <v>13</v>
      </c>
      <c r="F8" s="143">
        <v>13</v>
      </c>
      <c r="G8" s="144" t="s">
        <v>136</v>
      </c>
      <c r="H8" s="143" t="s">
        <v>112</v>
      </c>
      <c r="I8" s="77"/>
    </row>
    <row r="9" spans="1:9" s="61" customFormat="1" x14ac:dyDescent="0.2">
      <c r="A9" s="140">
        <v>3</v>
      </c>
      <c r="B9" s="98" t="s">
        <v>217</v>
      </c>
      <c r="C9" s="143">
        <v>13</v>
      </c>
      <c r="D9" s="143">
        <v>0</v>
      </c>
      <c r="E9" s="142"/>
      <c r="F9" s="143">
        <v>13</v>
      </c>
      <c r="G9" s="144" t="s">
        <v>136</v>
      </c>
      <c r="H9" s="143" t="s">
        <v>116</v>
      </c>
      <c r="I9" s="77"/>
    </row>
    <row r="10" spans="1:9" s="61" customFormat="1" x14ac:dyDescent="0.2">
      <c r="A10" s="140">
        <v>4</v>
      </c>
      <c r="B10" s="98" t="s">
        <v>79</v>
      </c>
      <c r="C10" s="143">
        <v>5</v>
      </c>
      <c r="D10" s="143">
        <v>9</v>
      </c>
      <c r="E10" s="143">
        <v>5</v>
      </c>
      <c r="F10" s="142"/>
      <c r="G10" s="144" t="s">
        <v>218</v>
      </c>
      <c r="H10" s="143" t="s">
        <v>120</v>
      </c>
      <c r="I10" s="77"/>
    </row>
    <row r="11" spans="1:9" s="61" customFormat="1" x14ac:dyDescent="0.2">
      <c r="A11" s="96"/>
      <c r="C11" s="145"/>
      <c r="D11" s="145"/>
      <c r="E11" s="145"/>
      <c r="F11" s="145"/>
      <c r="G11" s="146"/>
      <c r="H11" s="145"/>
      <c r="I11" s="88"/>
    </row>
    <row r="12" spans="1:9" s="61" customFormat="1" x14ac:dyDescent="0.2">
      <c r="A12" s="140" t="s">
        <v>121</v>
      </c>
      <c r="B12" s="140"/>
      <c r="C12" s="141">
        <v>1</v>
      </c>
      <c r="D12" s="141">
        <v>2</v>
      </c>
      <c r="E12" s="141">
        <v>3</v>
      </c>
      <c r="F12" s="141">
        <v>4</v>
      </c>
      <c r="G12" s="141" t="s">
        <v>109</v>
      </c>
      <c r="H12" s="141" t="s">
        <v>110</v>
      </c>
      <c r="I12" s="88"/>
    </row>
    <row r="13" spans="1:9" s="61" customFormat="1" x14ac:dyDescent="0.2">
      <c r="A13" s="140">
        <v>1</v>
      </c>
      <c r="B13" s="98" t="s">
        <v>210</v>
      </c>
      <c r="C13" s="142"/>
      <c r="D13" s="143">
        <v>13</v>
      </c>
      <c r="E13" s="143">
        <v>5</v>
      </c>
      <c r="F13" s="143">
        <v>13</v>
      </c>
      <c r="G13" s="144" t="s">
        <v>136</v>
      </c>
      <c r="H13" s="143" t="s">
        <v>112</v>
      </c>
      <c r="I13" s="77"/>
    </row>
    <row r="14" spans="1:9" s="61" customFormat="1" x14ac:dyDescent="0.2">
      <c r="A14" s="140">
        <v>2</v>
      </c>
      <c r="B14" s="98" t="s">
        <v>84</v>
      </c>
      <c r="C14" s="143">
        <v>3</v>
      </c>
      <c r="D14" s="142"/>
      <c r="E14" s="143">
        <v>13</v>
      </c>
      <c r="F14" s="143">
        <v>9</v>
      </c>
      <c r="G14" s="144" t="s">
        <v>169</v>
      </c>
      <c r="H14" s="143" t="s">
        <v>116</v>
      </c>
      <c r="I14" s="77"/>
    </row>
    <row r="15" spans="1:9" s="61" customFormat="1" x14ac:dyDescent="0.2">
      <c r="A15" s="140">
        <v>3</v>
      </c>
      <c r="B15" s="98" t="s">
        <v>219</v>
      </c>
      <c r="C15" s="143">
        <v>13</v>
      </c>
      <c r="D15" s="147">
        <v>11</v>
      </c>
      <c r="E15" s="142"/>
      <c r="F15" s="143">
        <v>3</v>
      </c>
      <c r="G15" s="144" t="s">
        <v>169</v>
      </c>
      <c r="H15" s="147" t="s">
        <v>120</v>
      </c>
      <c r="I15" s="77"/>
    </row>
    <row r="16" spans="1:9" s="61" customFormat="1" x14ac:dyDescent="0.2">
      <c r="A16" s="140">
        <v>4</v>
      </c>
      <c r="B16" s="98" t="s">
        <v>220</v>
      </c>
      <c r="C16" s="143">
        <v>5</v>
      </c>
      <c r="D16" s="143">
        <v>13</v>
      </c>
      <c r="E16" s="143">
        <v>13</v>
      </c>
      <c r="F16" s="142"/>
      <c r="G16" s="144" t="s">
        <v>136</v>
      </c>
      <c r="H16" s="143" t="s">
        <v>114</v>
      </c>
      <c r="I16" s="77"/>
    </row>
    <row r="17" spans="1:9" s="61" customFormat="1" x14ac:dyDescent="0.2">
      <c r="A17" s="75"/>
      <c r="B17" s="88"/>
      <c r="C17" s="78"/>
      <c r="D17" s="80"/>
      <c r="E17" s="78"/>
      <c r="F17" s="79"/>
      <c r="G17" s="77"/>
      <c r="H17" s="78"/>
      <c r="I17" s="77"/>
    </row>
    <row r="18" spans="1:9" s="61" customFormat="1" x14ac:dyDescent="0.2">
      <c r="A18" s="75"/>
      <c r="B18" s="88"/>
      <c r="C18" s="78" t="s">
        <v>126</v>
      </c>
      <c r="D18" s="77" t="s">
        <v>140</v>
      </c>
      <c r="E18" s="77" t="s">
        <v>139</v>
      </c>
      <c r="F18" s="79"/>
      <c r="G18" s="77"/>
      <c r="H18" s="78"/>
      <c r="I18" s="77"/>
    </row>
    <row r="19" spans="1:9" s="61" customFormat="1" x14ac:dyDescent="0.2">
      <c r="A19" s="75"/>
      <c r="B19" s="88"/>
      <c r="C19" s="78" t="s">
        <v>129</v>
      </c>
      <c r="D19" s="77" t="s">
        <v>130</v>
      </c>
      <c r="E19" s="77" t="s">
        <v>128</v>
      </c>
      <c r="F19" s="79"/>
      <c r="G19" s="77"/>
      <c r="H19" s="78"/>
      <c r="I19" s="77"/>
    </row>
    <row r="20" spans="1:9" s="61" customFormat="1" x14ac:dyDescent="0.2">
      <c r="A20" s="75"/>
      <c r="B20" s="88"/>
      <c r="C20" s="78" t="s">
        <v>132</v>
      </c>
      <c r="D20" s="77" t="s">
        <v>169</v>
      </c>
      <c r="E20" s="77" t="s">
        <v>134</v>
      </c>
      <c r="F20" s="79"/>
      <c r="G20" s="77"/>
      <c r="H20" s="78"/>
      <c r="I20" s="77"/>
    </row>
    <row r="22" spans="1:9" s="61" customFormat="1" x14ac:dyDescent="0.2">
      <c r="A22" s="81" t="s">
        <v>141</v>
      </c>
      <c r="B22" s="61" t="s">
        <v>90</v>
      </c>
      <c r="C22" s="82">
        <v>7</v>
      </c>
    </row>
    <row r="23" spans="1:9" s="61" customFormat="1" x14ac:dyDescent="0.2">
      <c r="A23" s="83"/>
      <c r="B23" s="84"/>
      <c r="C23" s="61" t="s">
        <v>220</v>
      </c>
      <c r="F23" s="82">
        <v>9</v>
      </c>
    </row>
    <row r="24" spans="1:9" s="61" customFormat="1" x14ac:dyDescent="0.2">
      <c r="A24" s="83" t="s">
        <v>142</v>
      </c>
      <c r="B24" s="85" t="s">
        <v>220</v>
      </c>
      <c r="C24" s="86">
        <v>13</v>
      </c>
      <c r="D24" s="87"/>
      <c r="E24" s="84"/>
    </row>
    <row r="25" spans="1:9" s="61" customFormat="1" ht="13.5" thickBot="1" x14ac:dyDescent="0.25">
      <c r="A25" s="83"/>
      <c r="C25" s="88"/>
      <c r="D25" s="88"/>
      <c r="E25" s="89"/>
      <c r="G25" s="61" t="s">
        <v>69</v>
      </c>
    </row>
    <row r="26" spans="1:9" s="61" customFormat="1" x14ac:dyDescent="0.2">
      <c r="A26" s="83" t="s">
        <v>145</v>
      </c>
      <c r="B26" s="61" t="s">
        <v>210</v>
      </c>
      <c r="C26" s="90">
        <v>10</v>
      </c>
      <c r="D26" s="88"/>
      <c r="E26" s="89"/>
      <c r="F26" s="91"/>
      <c r="G26" s="92" t="s">
        <v>144</v>
      </c>
      <c r="H26" s="93"/>
    </row>
    <row r="27" spans="1:9" s="61" customFormat="1" x14ac:dyDescent="0.2">
      <c r="A27" s="83"/>
      <c r="B27" s="84"/>
      <c r="C27" s="94" t="s">
        <v>69</v>
      </c>
      <c r="D27" s="94"/>
      <c r="E27" s="85"/>
      <c r="F27" s="90">
        <v>13</v>
      </c>
      <c r="H27" s="88"/>
    </row>
    <row r="28" spans="1:9" s="61" customFormat="1" ht="13.5" thickBot="1" x14ac:dyDescent="0.25">
      <c r="A28" s="83" t="s">
        <v>143</v>
      </c>
      <c r="B28" s="85" t="s">
        <v>69</v>
      </c>
      <c r="C28" s="82">
        <v>13</v>
      </c>
      <c r="F28" s="88"/>
      <c r="G28" s="88" t="s">
        <v>220</v>
      </c>
    </row>
    <row r="29" spans="1:9" s="61" customFormat="1" x14ac:dyDescent="0.2">
      <c r="F29" s="88"/>
      <c r="G29" s="92" t="s">
        <v>146</v>
      </c>
      <c r="H29" s="93"/>
    </row>
    <row r="30" spans="1:9" s="61" customFormat="1" x14ac:dyDescent="0.2">
      <c r="C30" s="61" t="s">
        <v>90</v>
      </c>
      <c r="F30" s="90" t="s">
        <v>147</v>
      </c>
      <c r="G30" s="88"/>
      <c r="H30" s="88"/>
    </row>
    <row r="31" spans="1:9" s="61" customFormat="1" ht="13.5" thickBot="1" x14ac:dyDescent="0.25">
      <c r="C31" s="87"/>
      <c r="D31" s="87"/>
      <c r="E31" s="84"/>
      <c r="F31" s="95"/>
      <c r="G31" s="95" t="s">
        <v>210</v>
      </c>
      <c r="H31" s="95"/>
    </row>
    <row r="32" spans="1:9" s="61" customFormat="1" ht="13.5" customHeight="1" x14ac:dyDescent="0.2">
      <c r="C32" s="94" t="s">
        <v>210</v>
      </c>
      <c r="D32" s="94"/>
      <c r="E32" s="85"/>
      <c r="F32" s="82" t="s">
        <v>147</v>
      </c>
      <c r="G32" s="75" t="s">
        <v>149</v>
      </c>
      <c r="H32" s="88"/>
    </row>
    <row r="33" spans="1:9" s="61" customFormat="1" x14ac:dyDescent="0.2">
      <c r="G33" s="88"/>
      <c r="H33" s="88"/>
    </row>
    <row r="34" spans="1:9" s="61" customFormat="1" ht="13.5" thickBot="1" x14ac:dyDescent="0.25">
      <c r="C34" s="88"/>
      <c r="E34" s="88"/>
      <c r="G34" s="95" t="s">
        <v>90</v>
      </c>
      <c r="H34" s="95"/>
    </row>
    <row r="35" spans="1:9" s="61" customFormat="1" x14ac:dyDescent="0.2">
      <c r="C35" s="88"/>
      <c r="E35" s="88"/>
      <c r="G35" s="96" t="s">
        <v>150</v>
      </c>
    </row>
    <row r="36" spans="1:9" x14ac:dyDescent="0.2">
      <c r="A36" s="70"/>
      <c r="B36" s="71"/>
      <c r="C36" s="72"/>
      <c r="D36" s="72"/>
      <c r="E36" s="72"/>
      <c r="F36" s="72"/>
      <c r="G36" s="73"/>
      <c r="H36" s="74"/>
      <c r="I36" s="72"/>
    </row>
    <row r="37" spans="1:9" s="61" customFormat="1" x14ac:dyDescent="0.2">
      <c r="A37" s="81" t="s">
        <v>151</v>
      </c>
      <c r="B37" s="61" t="s">
        <v>217</v>
      </c>
      <c r="C37" s="82">
        <v>13</v>
      </c>
    </row>
    <row r="38" spans="1:9" s="61" customFormat="1" x14ac:dyDescent="0.2">
      <c r="A38" s="83"/>
      <c r="B38" s="84"/>
      <c r="C38" s="61" t="s">
        <v>217</v>
      </c>
      <c r="F38" s="82">
        <v>13</v>
      </c>
    </row>
    <row r="39" spans="1:9" s="61" customFormat="1" x14ac:dyDescent="0.2">
      <c r="A39" s="83" t="s">
        <v>152</v>
      </c>
      <c r="B39" s="85" t="s">
        <v>219</v>
      </c>
      <c r="C39" s="86">
        <v>12</v>
      </c>
      <c r="D39" s="87"/>
      <c r="E39" s="84"/>
    </row>
    <row r="40" spans="1:9" s="61" customFormat="1" ht="13.5" thickBot="1" x14ac:dyDescent="0.25">
      <c r="A40" s="83"/>
      <c r="C40" s="88"/>
      <c r="D40" s="88"/>
      <c r="E40" s="89"/>
      <c r="G40" s="61" t="s">
        <v>217</v>
      </c>
    </row>
    <row r="41" spans="1:9" s="61" customFormat="1" x14ac:dyDescent="0.2">
      <c r="A41" s="83" t="s">
        <v>155</v>
      </c>
      <c r="B41" s="61" t="s">
        <v>84</v>
      </c>
      <c r="C41" s="90">
        <v>8</v>
      </c>
      <c r="D41" s="88"/>
      <c r="E41" s="89"/>
      <c r="F41" s="91"/>
      <c r="G41" s="92" t="s">
        <v>154</v>
      </c>
      <c r="H41" s="93"/>
    </row>
    <row r="42" spans="1:9" s="61" customFormat="1" x14ac:dyDescent="0.2">
      <c r="A42" s="83"/>
      <c r="B42" s="84"/>
      <c r="C42" s="94" t="s">
        <v>79</v>
      </c>
      <c r="D42" s="94"/>
      <c r="E42" s="85"/>
      <c r="F42" s="90">
        <v>0</v>
      </c>
    </row>
    <row r="43" spans="1:9" s="61" customFormat="1" ht="13.5" thickBot="1" x14ac:dyDescent="0.25">
      <c r="A43" s="83" t="s">
        <v>153</v>
      </c>
      <c r="B43" s="85" t="s">
        <v>79</v>
      </c>
      <c r="C43" s="82">
        <v>13</v>
      </c>
      <c r="F43" s="88"/>
      <c r="G43" s="88" t="s">
        <v>79</v>
      </c>
      <c r="H43" s="88"/>
    </row>
    <row r="44" spans="1:9" s="61" customFormat="1" x14ac:dyDescent="0.2">
      <c r="F44" s="88"/>
      <c r="G44" s="92" t="s">
        <v>156</v>
      </c>
      <c r="H44" s="93"/>
    </row>
    <row r="45" spans="1:9" s="61" customFormat="1" x14ac:dyDescent="0.2">
      <c r="C45" s="61" t="s">
        <v>219</v>
      </c>
      <c r="F45" s="90" t="s">
        <v>147</v>
      </c>
      <c r="G45" s="88"/>
      <c r="H45" s="88"/>
    </row>
    <row r="46" spans="1:9" s="61" customFormat="1" ht="13.5" thickBot="1" x14ac:dyDescent="0.25">
      <c r="C46" s="87"/>
      <c r="D46" s="87"/>
      <c r="E46" s="84"/>
      <c r="F46" s="95"/>
      <c r="G46" s="95" t="s">
        <v>219</v>
      </c>
      <c r="H46" s="95"/>
    </row>
    <row r="47" spans="1:9" s="61" customFormat="1" x14ac:dyDescent="0.2">
      <c r="C47" s="94" t="s">
        <v>221</v>
      </c>
      <c r="D47" s="94"/>
      <c r="E47" s="85"/>
      <c r="F47" s="82" t="s">
        <v>147</v>
      </c>
      <c r="G47" s="75" t="s">
        <v>157</v>
      </c>
      <c r="H47" s="88"/>
    </row>
    <row r="48" spans="1:9" s="61" customFormat="1" x14ac:dyDescent="0.2">
      <c r="G48" s="88"/>
      <c r="H48" s="88"/>
    </row>
    <row r="49" spans="1:8" s="61" customFormat="1" ht="13.5" thickBot="1" x14ac:dyDescent="0.25">
      <c r="D49" s="88"/>
      <c r="E49" s="88"/>
      <c r="G49" s="95" t="s">
        <v>84</v>
      </c>
      <c r="H49" s="95"/>
    </row>
    <row r="50" spans="1:8" s="61" customFormat="1" x14ac:dyDescent="0.2">
      <c r="D50" s="88"/>
      <c r="E50" s="88"/>
      <c r="G50" s="96" t="s">
        <v>158</v>
      </c>
    </row>
    <row r="51" spans="1:8" s="61" customFormat="1" x14ac:dyDescent="0.2">
      <c r="D51" s="88"/>
      <c r="E51" s="88"/>
      <c r="G51" s="96"/>
    </row>
    <row r="52" spans="1:8" x14ac:dyDescent="0.2">
      <c r="A52" s="52">
        <v>1</v>
      </c>
      <c r="B52" s="53" t="s">
        <v>69</v>
      </c>
    </row>
    <row r="53" spans="1:8" x14ac:dyDescent="0.2">
      <c r="A53" s="52">
        <v>2</v>
      </c>
      <c r="B53" s="53" t="s">
        <v>220</v>
      </c>
    </row>
    <row r="54" spans="1:8" x14ac:dyDescent="0.2">
      <c r="A54" s="52">
        <v>3</v>
      </c>
      <c r="B54" s="53" t="s">
        <v>210</v>
      </c>
    </row>
    <row r="55" spans="1:8" x14ac:dyDescent="0.2">
      <c r="A55" s="52">
        <v>4</v>
      </c>
      <c r="B55" s="53" t="s">
        <v>90</v>
      </c>
    </row>
    <row r="56" spans="1:8" x14ac:dyDescent="0.2">
      <c r="A56" s="52">
        <v>5</v>
      </c>
      <c r="B56" s="53" t="s">
        <v>217</v>
      </c>
    </row>
    <row r="57" spans="1:8" x14ac:dyDescent="0.2">
      <c r="A57" s="52">
        <v>6</v>
      </c>
      <c r="B57" s="53" t="s">
        <v>79</v>
      </c>
    </row>
    <row r="58" spans="1:8" x14ac:dyDescent="0.2">
      <c r="A58" s="52">
        <v>7</v>
      </c>
      <c r="B58" s="53" t="s">
        <v>219</v>
      </c>
    </row>
    <row r="59" spans="1:8" x14ac:dyDescent="0.2">
      <c r="A59" s="52">
        <v>8</v>
      </c>
      <c r="B59" s="53" t="s">
        <v>84</v>
      </c>
    </row>
  </sheetData>
  <pageMargins left="0.78740157480314965" right="0.39370078740157483" top="0.78740157480314965" bottom="0.39370078740157483" header="0.59055118110236227" footer="0"/>
  <pageSetup paperSize="9" fitToHeight="0" orientation="landscape" horizontalDpi="300" verticalDpi="0" r:id="rId1"/>
  <headerFooter alignWithMargins="0">
    <oddHeader>&amp;R&amp;"Arial,Regular"&amp;9Page &amp;P of &amp;N</oddHeader>
  </headerFooter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13</vt:i4>
      </vt:variant>
    </vt:vector>
  </HeadingPairs>
  <TitlesOfParts>
    <vt:vector size="29" baseType="lpstr">
      <vt:lpstr>Kalend</vt:lpstr>
      <vt:lpstr>Kokkuvõte</vt:lpstr>
      <vt:lpstr>D1</vt:lpstr>
      <vt:lpstr>D2</vt:lpstr>
      <vt:lpstr>D3</vt:lpstr>
      <vt:lpstr>D-Sum</vt:lpstr>
      <vt:lpstr>D-Fin</vt:lpstr>
      <vt:lpstr>Sõ</vt:lpstr>
      <vt:lpstr>T1</vt:lpstr>
      <vt:lpstr>T2</vt:lpstr>
      <vt:lpstr>T3</vt:lpstr>
      <vt:lpstr>T-Sum</vt:lpstr>
      <vt:lpstr>T-Fin</vt:lpstr>
      <vt:lpstr>Tul-Eel</vt:lpstr>
      <vt:lpstr>Tul-Sum</vt:lpstr>
      <vt:lpstr>Tul-Fin</vt:lpstr>
      <vt:lpstr>Kokkuvõte!Print_Area</vt:lpstr>
      <vt:lpstr>'D1'!Print_Titles</vt:lpstr>
      <vt:lpstr>'D2'!Print_Titles</vt:lpstr>
      <vt:lpstr>'D3'!Print_Titles</vt:lpstr>
      <vt:lpstr>'D-Fin'!Print_Titles</vt:lpstr>
      <vt:lpstr>'D-Sum'!Print_Titles</vt:lpstr>
      <vt:lpstr>'T1'!Print_Titles</vt:lpstr>
      <vt:lpstr>'T2'!Print_Titles</vt:lpstr>
      <vt:lpstr>'T3'!Print_Titles</vt:lpstr>
      <vt:lpstr>'T-Fin'!Print_Titles</vt:lpstr>
      <vt:lpstr>'T-Sum'!Print_Titles</vt:lpstr>
      <vt:lpstr>'Tul-Fin'!Print_Titles</vt:lpstr>
      <vt:lpstr>'Tul-Sum'!Print_Titles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2019-04-12T09:16:48Z</dcterms:created>
  <dcterms:modified xsi:type="dcterms:W3CDTF">2019-04-12T09:16:51Z</dcterms:modified>
</cp:coreProperties>
</file>